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<sst xmlns="http://schemas.openxmlformats.org/spreadsheetml/2006/main" count="119" uniqueCount="108">
  <si>
    <t>项目支出绩效自评表</t>
  </si>
  <si>
    <t>（2021年度）</t>
  </si>
  <si>
    <t>预算单位（盖章）：</t>
  </si>
  <si>
    <t>兴县农业农村局</t>
  </si>
  <si>
    <t>项目名称</t>
  </si>
  <si>
    <t>中药材标准化生产试验基地建设项目</t>
  </si>
  <si>
    <t>资金来源</t>
  </si>
  <si>
    <r>
      <rPr>
        <sz val="11"/>
        <color theme="1"/>
        <rFont val="宋体"/>
        <charset val="134"/>
        <scheme val="minor"/>
      </rPr>
      <t xml:space="preserve">本级安排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上级转移支付  </t>
    </r>
    <r>
      <rPr>
        <sz val="11"/>
        <color theme="1"/>
        <rFont val="Wingdings 2"/>
        <charset val="134"/>
      </rPr>
      <t>£</t>
    </r>
  </si>
  <si>
    <t>主管部门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</si>
  <si>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</si>
  <si>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</si>
  <si>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</si>
  <si>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</si>
  <si>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</si>
  <si>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</si>
  <si>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</si>
  <si>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</si>
  <si>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</si>
  <si>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</si>
  <si>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</si>
  <si>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</si>
  <si>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</si>
  <si>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</si>
  <si>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</si>
  <si>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</si>
  <si>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</si>
  <si>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</si>
  <si>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通过“公司＋合作社＋农户”的经营模式，与各村委或合作经济组织签订中药材种植品种及面积、技术指导、保底回收协议，确保农户种植的中药材全部回收。各乡镇要积极组织开展中药材种植优惠政策宣传和种植技术培训，广泛宣传发动，鼓励引导合作社和农户种植透骨草、荆芥、板蓝根等一年生中药材和苦参、连翘、黄芪等多年生中药材。同时，要统筹抓好近三年种植的多年生中药材田间管护。今年全县发展中药材5700亩，打造标准化示范基地500亩、种子基地300亩，同时对在建的20000亩中药材进行提质增效，通过补栽补种，清理田间杂草、加强田间管护等工作，力争达到种植标准要求，验收达标后，充分发挥项目效益</t>
  </si>
  <si>
    <t>年度预期目标已全部完成。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</si>
  <si>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</si>
  <si>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</si>
  <si>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</si>
  <si>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</si>
  <si>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</si>
  <si>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</si>
  <si>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</si>
  <si>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</si>
  <si>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</si>
  <si>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</si>
  <si>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</si>
  <si>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孟家坪乡示范基地</t>
  </si>
  <si>
    <r>
      <rPr>
        <sz val="11"/>
        <color theme="1"/>
        <rFont val="宋体"/>
        <charset val="134"/>
      </rPr>
      <t>三年生苦参</t>
    </r>
    <r>
      <rPr>
        <sz val="11"/>
        <color theme="1"/>
        <rFont val="Arial Narrow"/>
        <charset val="134"/>
      </rPr>
      <t>230.43</t>
    </r>
    <r>
      <rPr>
        <sz val="11"/>
        <color theme="1"/>
        <rFont val="宋体"/>
        <charset val="134"/>
      </rPr>
      <t>亩</t>
    </r>
  </si>
  <si>
    <t>三年生苦参230.43亩</t>
  </si>
  <si>
    <t>实际完成率*分值计算得分</t>
  </si>
  <si>
    <t>东会乡种子基地</t>
  </si>
  <si>
    <r>
      <rPr>
        <sz val="11"/>
        <color theme="1"/>
        <rFont val="宋体"/>
        <charset val="134"/>
      </rPr>
      <t>一年生板蓝根</t>
    </r>
    <r>
      <rPr>
        <sz val="11"/>
        <color theme="1"/>
        <rFont val="Arial Narrow"/>
        <charset val="134"/>
      </rPr>
      <t>164.29</t>
    </r>
    <r>
      <rPr>
        <sz val="11"/>
        <color theme="1"/>
        <rFont val="宋体"/>
        <charset val="134"/>
      </rPr>
      <t>亩</t>
    </r>
    <r>
      <rPr>
        <sz val="11"/>
        <color theme="1"/>
        <rFont val="Arial Narrow"/>
        <charset val="134"/>
      </rPr>
      <t xml:space="preserve">
</t>
    </r>
    <r>
      <rPr>
        <sz val="11"/>
        <color theme="1"/>
        <rFont val="宋体"/>
        <charset val="134"/>
      </rPr>
      <t>三年生苦参110.30亩</t>
    </r>
  </si>
  <si>
    <t>质量指标</t>
  </si>
  <si>
    <t>验收合格率</t>
  </si>
  <si>
    <t>有一项不合格扣1分，扣完为止</t>
  </si>
  <si>
    <t>时效指标</t>
  </si>
  <si>
    <t>投入运行率</t>
  </si>
  <si>
    <t>按照合同约定</t>
  </si>
  <si>
    <t>已按时完成</t>
  </si>
  <si>
    <t>按计划时间开始并完成</t>
  </si>
  <si>
    <t>成本指标</t>
  </si>
  <si>
    <t>预算成本完成率</t>
  </si>
  <si>
    <t>实际成本占预算成本的比例*分值</t>
  </si>
  <si>
    <t>效益指标
（30分）</t>
  </si>
  <si>
    <t>经济效益指标</t>
  </si>
  <si>
    <t>经济效益</t>
  </si>
  <si>
    <t>产生较好经济效益</t>
  </si>
  <si>
    <t>经济效益良好</t>
  </si>
  <si>
    <t>明显改善经济8分，一般4分，未改善经济0分。</t>
  </si>
  <si>
    <t>社会效益指标</t>
  </si>
  <si>
    <t>社会效益</t>
  </si>
  <si>
    <t>产生较好社会反响</t>
  </si>
  <si>
    <t>社会效益良好</t>
  </si>
  <si>
    <t>社会反响好8分，反响一般5分，反响较差不得分。</t>
  </si>
  <si>
    <t>可持续影响指标</t>
  </si>
  <si>
    <t>可持续影响</t>
  </si>
  <si>
    <t>产生较强的可持续影响</t>
  </si>
  <si>
    <t>可持续影响较强</t>
  </si>
  <si>
    <t>可持续性强7分，较强4分，一般2分，不具有可持续性0分。</t>
  </si>
  <si>
    <t>满意度指标
（10分）</t>
  </si>
  <si>
    <t>服务对象满意度指标</t>
  </si>
  <si>
    <t>服务对象满意度</t>
  </si>
  <si>
    <t>＞95%</t>
  </si>
  <si>
    <t>总分</t>
  </si>
  <si>
    <t>项目用款单位
自我评定</t>
  </si>
  <si>
    <r>
      <rPr>
        <sz val="11"/>
        <color theme="1"/>
        <rFont val="宋体"/>
        <charset val="134"/>
        <scheme val="minor"/>
      </rPr>
      <t xml:space="preserve">优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            良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中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差 </t>
    </r>
    <r>
      <rPr>
        <sz val="11"/>
        <color theme="1"/>
        <rFont val="Wingdings 2"/>
        <charset val="134"/>
      </rPr>
      <t>£</t>
    </r>
  </si>
  <si>
    <t>主管部门
审核结论</t>
  </si>
  <si>
    <t>乡镇</t>
  </si>
  <si>
    <t>斤数（斤）</t>
  </si>
  <si>
    <t>金额
（每斤/1.8元）</t>
  </si>
  <si>
    <t>固贤</t>
  </si>
  <si>
    <t>圪垯上</t>
  </si>
  <si>
    <t>蔚汾</t>
  </si>
  <si>
    <t>瓦塘</t>
  </si>
  <si>
    <t>奥家湾</t>
  </si>
  <si>
    <t>东会</t>
  </si>
  <si>
    <t>蔡家崖</t>
  </si>
  <si>
    <t>赵家坪</t>
  </si>
  <si>
    <t>康宁</t>
  </si>
  <si>
    <t>魏家滩</t>
  </si>
  <si>
    <t>交楼申</t>
  </si>
  <si>
    <t>合计</t>
  </si>
  <si>
    <t>中央</t>
  </si>
  <si>
    <t>省</t>
  </si>
  <si>
    <t>市</t>
  </si>
  <si>
    <t>县</t>
  </si>
  <si>
    <t>自筹</t>
  </si>
  <si>
    <t>玉米</t>
  </si>
  <si>
    <t>马铃薯</t>
  </si>
  <si>
    <t>谷子</t>
  </si>
  <si>
    <t>育肥猪</t>
  </si>
  <si>
    <t>2021年</t>
  </si>
  <si>
    <t>能繁母猪</t>
  </si>
  <si>
    <t>2020年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</si>
</sst>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_ "/>
    <numFmt numFmtId="178" formatCode="0.0%"/>
  </numFmts>
  <fonts count="26">
    <font>
      <sz val="11"/>
      <color theme="1"/>
      <name val="宋体"/>
      <charset val="134"/>
      <scheme val="minor"/>
    </font>
    <font>
      <sz val="11"/>
      <color theme="1"/>
      <name val="Arial Narrow"/>
      <charset val="134"/>
    </font>
    <font>
      <sz val="18"/>
      <color theme="1"/>
      <name val="宋体"/>
      <charset val="134"/>
      <scheme val="minor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Arial Narrow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Wingdings 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1" borderId="4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176" fontId="1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10" fontId="1" fillId="0" borderId="1" xfId="11" applyNumberFormat="1" applyFont="1" applyBorder="1" applyAlignment="1">
      <alignment horizontal="right" vertical="center"/>
    </xf>
    <xf numFmtId="176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177" fontId="3" fillId="0" borderId="1" xfId="0" applyNumberFormat="1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177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178" fontId="5" fillId="0" borderId="1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topLeftCell="A10" workbookViewId="0">
      <selection activeCell="F17" sqref="F17"/>
    </sheetView>
  </sheetViews>
  <sheetFormatPr defaultColWidth="9" defaultRowHeight="13.5"/>
  <cols>
    <col min="1" max="1" width="7.55833333333333" customWidth="1"/>
    <col min="2" max="2" width="11.225" customWidth="1"/>
    <col min="3" max="3" width="20.8916666666667" customWidth="1"/>
    <col min="4" max="4" width="18.6666666666667" customWidth="1"/>
    <col min="5" max="5" width="20.5583333333333" customWidth="1"/>
    <col min="6" max="6" width="20.1083333333333" customWidth="1"/>
    <col min="8" max="8" width="31" customWidth="1"/>
    <col min="9" max="9" width="15" customWidth="1"/>
    <col min="10" max="10" width="13.225" customWidth="1"/>
  </cols>
  <sheetData>
    <row r="1" ht="40" customHeight="1" spans="1:1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</row>
    <row r="2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ht="20" customHeight="1" spans="1:3">
      <c r="A3" t="s">
        <v>2</v>
      </c>
      <c r="C3" t="s">
        <v>3</v>
      </c>
    </row>
    <row r="4" ht="18" customHeight="1" spans="1:10">
      <c r="A4" s="3" t="s">
        <v>4</v>
      </c>
      <c r="B4" s="3"/>
      <c r="C4" s="3" t="s">
        <v>5</v>
      </c>
      <c r="D4" s="3"/>
      <c r="E4" s="3"/>
      <c r="F4" s="3" t="s">
        <v>6</v>
      </c>
      <c r="G4" s="8" t="s">
        <v>7</v>
      </c>
      <c r="H4" s="3"/>
      <c r="I4" s="3"/>
      <c r="J4" s="3"/>
    </row>
    <row r="5" ht="18" customHeight="1" spans="1:10">
      <c r="A5" s="3" t="s">
        <v>8</v>
      </c>
      <c r="B5" s="3"/>
      <c r="C5" s="3" t="s">
        <v>3</v>
      </c>
      <c r="D5" s="3"/>
      <c r="E5" s="3"/>
      <c r="F5" s="3" t="s">
        <v>9</v>
      </c>
      <c r="G5" s="3" t="s">
        <v>3</v>
      </c>
      <c r="H5" s="3"/>
      <c r="I5" s="3"/>
      <c r="J5" s="3"/>
    </row>
    <row r="6" s="1" customFormat="1" ht="18" customHeight="1" spans="1:10">
      <c r="A6" s="4" t="s">
        <v>10</v>
      </c>
      <c r="B6" s="4"/>
      <c r="C6" s="3"/>
      <c r="D6" s="3" t="s">
        <v>11</v>
      </c>
      <c r="E6" s="3" t="s">
        <v>12</v>
      </c>
      <c r="F6" s="3" t="s">
        <v>13</v>
      </c>
      <c r="G6" s="4" t="s">
        <v>14</v>
      </c>
      <c r="H6" s="3" t="s">
        <v>15</v>
      </c>
      <c r="I6" s="3" t="s">
        <v>16</v>
      </c>
      <c r="J6" s="3" t="s">
        <v>17</v>
      </c>
    </row>
    <row r="7" ht="18" customHeight="1" spans="1:10">
      <c r="A7" s="4"/>
      <c r="B7" s="4"/>
      <c r="C7" s="5" t="s">
        <v>18</v>
      </c>
      <c r="D7" s="6">
        <v>50</v>
      </c>
      <c r="E7" s="6">
        <v>50</v>
      </c>
      <c r="F7" s="6">
        <v>50</v>
      </c>
      <c r="G7" s="6">
        <v>10</v>
      </c>
      <c r="H7" s="9">
        <f>F7/E7</f>
        <v>1</v>
      </c>
      <c r="I7" s="6">
        <f>H7*G7</f>
        <v>10</v>
      </c>
      <c r="J7" s="4" t="s">
        <v>19</v>
      </c>
    </row>
    <row r="8" ht="18" customHeight="1" spans="1:10">
      <c r="A8" s="4"/>
      <c r="B8" s="4"/>
      <c r="C8" s="5" t="s">
        <v>20</v>
      </c>
      <c r="D8" s="6">
        <v>50</v>
      </c>
      <c r="E8" s="6">
        <v>50</v>
      </c>
      <c r="F8" s="6">
        <v>50</v>
      </c>
      <c r="G8" s="10" t="s">
        <v>21</v>
      </c>
      <c r="H8" s="9"/>
      <c r="I8" s="10" t="s">
        <v>21</v>
      </c>
      <c r="J8" s="4"/>
    </row>
    <row r="9" ht="18" customHeight="1" spans="1:10">
      <c r="A9" s="4"/>
      <c r="B9" s="4"/>
      <c r="C9" s="5" t="s">
        <v>22</v>
      </c>
      <c r="D9" s="6"/>
      <c r="E9" s="6"/>
      <c r="F9" s="6"/>
      <c r="G9" s="6"/>
      <c r="H9" s="9"/>
      <c r="I9" s="6"/>
      <c r="J9" s="4"/>
    </row>
    <row r="10" ht="18" customHeight="1" spans="1:10">
      <c r="A10" s="4"/>
      <c r="B10" s="4"/>
      <c r="C10" s="5" t="s">
        <v>23</v>
      </c>
      <c r="D10" s="6"/>
      <c r="E10" s="6"/>
      <c r="F10" s="6"/>
      <c r="G10" s="10" t="s">
        <v>21</v>
      </c>
      <c r="H10" s="9"/>
      <c r="I10" s="10" t="s">
        <v>21</v>
      </c>
      <c r="J10" s="4"/>
    </row>
    <row r="11" ht="18" customHeight="1" spans="1:10">
      <c r="A11" s="4" t="s">
        <v>24</v>
      </c>
      <c r="B11" s="3" t="s">
        <v>25</v>
      </c>
      <c r="C11" s="3"/>
      <c r="D11" s="3"/>
      <c r="E11" s="3"/>
      <c r="F11" s="3"/>
      <c r="G11" s="3" t="s">
        <v>26</v>
      </c>
      <c r="H11" s="3"/>
      <c r="I11" s="3"/>
      <c r="J11" s="3"/>
    </row>
    <row r="12" ht="40" customHeight="1" spans="1:10">
      <c r="A12" s="4"/>
      <c r="B12" s="11" t="s">
        <v>27</v>
      </c>
      <c r="C12" s="11"/>
      <c r="D12" s="11"/>
      <c r="E12" s="11"/>
      <c r="F12" s="11"/>
      <c r="G12" s="4" t="s">
        <v>28</v>
      </c>
      <c r="H12" s="3"/>
      <c r="I12" s="3"/>
      <c r="J12" s="3"/>
    </row>
    <row r="13" ht="40" customHeight="1" spans="1:10">
      <c r="A13" s="4"/>
      <c r="B13" s="11"/>
      <c r="C13" s="11"/>
      <c r="D13" s="11"/>
      <c r="E13" s="11"/>
      <c r="F13" s="11"/>
      <c r="G13" s="3"/>
      <c r="H13" s="3"/>
      <c r="I13" s="3"/>
      <c r="J13" s="3"/>
    </row>
    <row r="14" ht="40" customHeight="1" spans="1:10">
      <c r="A14" s="4"/>
      <c r="B14" s="11"/>
      <c r="C14" s="11"/>
      <c r="D14" s="11"/>
      <c r="E14" s="11"/>
      <c r="F14" s="11"/>
      <c r="G14" s="3"/>
      <c r="H14" s="3"/>
      <c r="I14" s="3"/>
      <c r="J14" s="3"/>
    </row>
    <row r="15" s="1" customFormat="1" ht="18" customHeight="1" spans="1:10">
      <c r="A15" s="4" t="s">
        <v>29</v>
      </c>
      <c r="B15" s="3" t="s">
        <v>30</v>
      </c>
      <c r="C15" s="3" t="s">
        <v>31</v>
      </c>
      <c r="D15" s="3" t="s">
        <v>32</v>
      </c>
      <c r="E15" s="3" t="s">
        <v>33</v>
      </c>
      <c r="F15" s="3" t="s">
        <v>34</v>
      </c>
      <c r="G15" s="3" t="s">
        <v>35</v>
      </c>
      <c r="H15" s="3" t="s">
        <v>36</v>
      </c>
      <c r="I15" s="3" t="s">
        <v>16</v>
      </c>
      <c r="J15" s="3" t="s">
        <v>37</v>
      </c>
    </row>
    <row r="16" ht="18" customHeight="1" spans="1:10">
      <c r="A16" s="4"/>
      <c r="B16" s="4" t="s">
        <v>38</v>
      </c>
      <c r="C16" s="12" t="s">
        <v>39</v>
      </c>
      <c r="D16" s="5" t="s">
        <v>40</v>
      </c>
      <c r="E16" s="13" t="s">
        <v>41</v>
      </c>
      <c r="F16" s="14" t="s">
        <v>42</v>
      </c>
      <c r="G16" s="6">
        <v>10</v>
      </c>
      <c r="H16" s="5" t="s">
        <v>43</v>
      </c>
      <c r="I16" s="6">
        <v>10</v>
      </c>
      <c r="J16" s="5"/>
    </row>
    <row r="17" ht="35" customHeight="1" spans="1:10">
      <c r="A17" s="4"/>
      <c r="B17" s="4"/>
      <c r="C17" s="15"/>
      <c r="D17" s="5" t="s">
        <v>44</v>
      </c>
      <c r="E17" s="16" t="s">
        <v>45</v>
      </c>
      <c r="F17" s="16" t="s">
        <v>45</v>
      </c>
      <c r="G17" s="6">
        <v>10</v>
      </c>
      <c r="H17" s="5" t="s">
        <v>43</v>
      </c>
      <c r="I17" s="6">
        <v>10</v>
      </c>
      <c r="J17" s="5"/>
    </row>
    <row r="18" ht="18" customHeight="1" spans="1:10">
      <c r="A18" s="4"/>
      <c r="B18" s="4"/>
      <c r="C18" s="17" t="s">
        <v>46</v>
      </c>
      <c r="D18" s="5" t="s">
        <v>47</v>
      </c>
      <c r="E18" s="18">
        <v>907273</v>
      </c>
      <c r="F18" s="19">
        <v>907273</v>
      </c>
      <c r="G18" s="6">
        <v>10</v>
      </c>
      <c r="H18" s="5" t="s">
        <v>48</v>
      </c>
      <c r="I18" s="6">
        <v>10</v>
      </c>
      <c r="J18" s="5"/>
    </row>
    <row r="19" ht="18" customHeight="1" spans="1:10">
      <c r="A19" s="4"/>
      <c r="B19" s="4"/>
      <c r="C19" s="17" t="s">
        <v>49</v>
      </c>
      <c r="D19" s="5" t="s">
        <v>50</v>
      </c>
      <c r="E19" s="20" t="s">
        <v>51</v>
      </c>
      <c r="F19" s="20" t="s">
        <v>52</v>
      </c>
      <c r="G19" s="6">
        <v>10</v>
      </c>
      <c r="H19" s="5" t="s">
        <v>53</v>
      </c>
      <c r="I19" s="6">
        <v>10</v>
      </c>
      <c r="J19" s="5"/>
    </row>
    <row r="20" ht="18" customHeight="1" spans="1:10">
      <c r="A20" s="4"/>
      <c r="B20" s="4"/>
      <c r="C20" s="17" t="s">
        <v>54</v>
      </c>
      <c r="D20" s="5" t="s">
        <v>55</v>
      </c>
      <c r="E20" s="19">
        <v>1</v>
      </c>
      <c r="F20" s="19">
        <v>1</v>
      </c>
      <c r="G20" s="6">
        <v>10</v>
      </c>
      <c r="H20" s="5" t="s">
        <v>56</v>
      </c>
      <c r="I20" s="6">
        <v>10</v>
      </c>
      <c r="J20" s="5"/>
    </row>
    <row r="21" ht="39" customHeight="1" spans="1:10">
      <c r="A21" s="4"/>
      <c r="B21" s="4" t="s">
        <v>57</v>
      </c>
      <c r="C21" s="17" t="s">
        <v>58</v>
      </c>
      <c r="D21" s="5" t="s">
        <v>59</v>
      </c>
      <c r="E21" s="20" t="s">
        <v>60</v>
      </c>
      <c r="F21" s="20" t="s">
        <v>61</v>
      </c>
      <c r="G21" s="6">
        <v>10</v>
      </c>
      <c r="H21" s="21" t="s">
        <v>62</v>
      </c>
      <c r="I21" s="6">
        <v>10</v>
      </c>
      <c r="J21" s="5"/>
    </row>
    <row r="22" ht="47" customHeight="1" spans="1:10">
      <c r="A22" s="4"/>
      <c r="B22" s="3"/>
      <c r="C22" s="17" t="s">
        <v>63</v>
      </c>
      <c r="D22" s="5" t="s">
        <v>64</v>
      </c>
      <c r="E22" s="20" t="s">
        <v>65</v>
      </c>
      <c r="F22" s="20" t="s">
        <v>66</v>
      </c>
      <c r="G22" s="6">
        <v>10</v>
      </c>
      <c r="H22" s="21" t="s">
        <v>67</v>
      </c>
      <c r="I22" s="6">
        <v>10</v>
      </c>
      <c r="J22" s="5"/>
    </row>
    <row r="23" ht="39" customHeight="1" spans="1:10">
      <c r="A23" s="4"/>
      <c r="B23" s="3"/>
      <c r="C23" s="17" t="s">
        <v>68</v>
      </c>
      <c r="D23" s="5" t="s">
        <v>69</v>
      </c>
      <c r="E23" s="22" t="s">
        <v>70</v>
      </c>
      <c r="F23" s="20" t="s">
        <v>71</v>
      </c>
      <c r="G23" s="6">
        <v>10</v>
      </c>
      <c r="H23" s="21" t="s">
        <v>72</v>
      </c>
      <c r="I23" s="6">
        <v>10</v>
      </c>
      <c r="J23" s="5"/>
    </row>
    <row r="24" ht="27" spans="1:10">
      <c r="A24" s="4"/>
      <c r="B24" s="4" t="s">
        <v>73</v>
      </c>
      <c r="C24" s="5" t="s">
        <v>74</v>
      </c>
      <c r="D24" s="5" t="s">
        <v>75</v>
      </c>
      <c r="E24" s="23" t="s">
        <v>76</v>
      </c>
      <c r="F24" s="24">
        <v>0.9888</v>
      </c>
      <c r="G24" s="6">
        <v>10</v>
      </c>
      <c r="H24" s="5"/>
      <c r="I24" s="6">
        <v>9.88</v>
      </c>
      <c r="J24" s="5"/>
    </row>
    <row r="25" ht="18" customHeight="1" spans="1:10">
      <c r="A25" s="5"/>
      <c r="B25" s="3" t="s">
        <v>77</v>
      </c>
      <c r="C25" s="3"/>
      <c r="D25" s="3"/>
      <c r="E25" s="3"/>
      <c r="F25" s="3"/>
      <c r="G25" s="6">
        <f>SUM(G16:G24)+G7</f>
        <v>100</v>
      </c>
      <c r="H25" s="5"/>
      <c r="I25" s="6">
        <f>SUM(I16:I24)+I7</f>
        <v>99.88</v>
      </c>
      <c r="J25" s="5"/>
    </row>
    <row r="26" ht="37" customHeight="1" spans="1:10">
      <c r="A26" s="4" t="s">
        <v>78</v>
      </c>
      <c r="B26" s="4"/>
      <c r="C26" s="25" t="s">
        <v>79</v>
      </c>
      <c r="D26" s="3"/>
      <c r="E26" s="3"/>
      <c r="F26" s="3"/>
      <c r="G26" s="3"/>
      <c r="H26" s="3"/>
      <c r="I26" s="3"/>
      <c r="J26" s="3"/>
    </row>
    <row r="27" ht="35" customHeight="1" spans="1:10">
      <c r="A27" s="4" t="s">
        <v>80</v>
      </c>
      <c r="B27" s="4"/>
      <c r="C27" s="25" t="s">
        <v>79</v>
      </c>
      <c r="D27" s="3"/>
      <c r="E27" s="3"/>
      <c r="F27" s="3"/>
      <c r="G27" s="3"/>
      <c r="H27" s="3"/>
      <c r="I27" s="3"/>
      <c r="J27" s="3"/>
    </row>
  </sheetData>
  <mergeCells count="24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25:F25"/>
    <mergeCell ref="A26:B26"/>
    <mergeCell ref="C26:J26"/>
    <mergeCell ref="A27:B27"/>
    <mergeCell ref="C27:J27"/>
    <mergeCell ref="A11:A14"/>
    <mergeCell ref="A15:A24"/>
    <mergeCell ref="B16:B20"/>
    <mergeCell ref="B21:B23"/>
    <mergeCell ref="C16:C17"/>
    <mergeCell ref="J7:J10"/>
    <mergeCell ref="A6:B10"/>
    <mergeCell ref="B12:F14"/>
    <mergeCell ref="G12:J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6:H18"/>
  <sheetViews>
    <sheetView workbookViewId="0">
      <selection activeCell="D21" sqref="D21"/>
    </sheetView>
  </sheetViews>
  <sheetFormatPr defaultColWidth="9" defaultRowHeight="13.5" outlineLevelCol="7"/>
  <cols>
    <col min="7" max="7" width="16.3333333333333" customWidth="1"/>
    <col min="8" max="8" width="14.775" customWidth="1"/>
  </cols>
  <sheetData>
    <row r="6" s="1" customFormat="1" ht="27" spans="6:8">
      <c r="F6" s="3" t="s">
        <v>81</v>
      </c>
      <c r="G6" s="3" t="s">
        <v>82</v>
      </c>
      <c r="H6" s="4" t="s">
        <v>83</v>
      </c>
    </row>
    <row r="7" ht="14.25" spans="6:8">
      <c r="F7" s="5" t="s">
        <v>84</v>
      </c>
      <c r="G7" s="6">
        <v>54440</v>
      </c>
      <c r="H7" s="6">
        <f>G7*1.8</f>
        <v>97992</v>
      </c>
    </row>
    <row r="8" ht="14.25" spans="6:8">
      <c r="F8" s="5" t="s">
        <v>85</v>
      </c>
      <c r="G8" s="6">
        <v>38120</v>
      </c>
      <c r="H8" s="6">
        <f t="shared" ref="H8:H17" si="0">G8*1.8</f>
        <v>68616</v>
      </c>
    </row>
    <row r="9" ht="14.25" spans="6:8">
      <c r="F9" s="5" t="s">
        <v>86</v>
      </c>
      <c r="G9" s="6">
        <v>62080</v>
      </c>
      <c r="H9" s="6">
        <f t="shared" si="0"/>
        <v>111744</v>
      </c>
    </row>
    <row r="10" ht="14.25" spans="6:8">
      <c r="F10" s="5" t="s">
        <v>87</v>
      </c>
      <c r="G10" s="6">
        <v>77240</v>
      </c>
      <c r="H10" s="6">
        <f t="shared" si="0"/>
        <v>139032</v>
      </c>
    </row>
    <row r="11" ht="14.25" spans="6:8">
      <c r="F11" s="5" t="s">
        <v>88</v>
      </c>
      <c r="G11" s="6">
        <v>55640</v>
      </c>
      <c r="H11" s="6">
        <f t="shared" si="0"/>
        <v>100152</v>
      </c>
    </row>
    <row r="12" ht="14.25" spans="6:8">
      <c r="F12" s="5" t="s">
        <v>89</v>
      </c>
      <c r="G12" s="6">
        <v>45560</v>
      </c>
      <c r="H12" s="6">
        <f t="shared" si="0"/>
        <v>82008</v>
      </c>
    </row>
    <row r="13" ht="14.25" spans="6:8">
      <c r="F13" s="5" t="s">
        <v>90</v>
      </c>
      <c r="G13" s="6">
        <v>75840</v>
      </c>
      <c r="H13" s="6">
        <f t="shared" si="0"/>
        <v>136512</v>
      </c>
    </row>
    <row r="14" ht="14.25" spans="6:8">
      <c r="F14" s="5" t="s">
        <v>91</v>
      </c>
      <c r="G14" s="6">
        <v>24200</v>
      </c>
      <c r="H14" s="6">
        <f t="shared" si="0"/>
        <v>43560</v>
      </c>
    </row>
    <row r="15" ht="14.25" spans="6:8">
      <c r="F15" s="5" t="s">
        <v>92</v>
      </c>
      <c r="G15" s="6">
        <v>98560</v>
      </c>
      <c r="H15" s="6">
        <f t="shared" si="0"/>
        <v>177408</v>
      </c>
    </row>
    <row r="16" ht="14.25" spans="6:8">
      <c r="F16" s="5" t="s">
        <v>93</v>
      </c>
      <c r="G16" s="6">
        <v>25960</v>
      </c>
      <c r="H16" s="6">
        <f t="shared" si="0"/>
        <v>46728</v>
      </c>
    </row>
    <row r="17" ht="14.25" spans="6:8">
      <c r="F17" s="5" t="s">
        <v>94</v>
      </c>
      <c r="G17" s="6">
        <v>48520</v>
      </c>
      <c r="H17" s="6">
        <f t="shared" si="0"/>
        <v>87336</v>
      </c>
    </row>
    <row r="18" ht="14.25" spans="6:8">
      <c r="F18" s="3" t="s">
        <v>95</v>
      </c>
      <c r="G18" s="6">
        <f>SUM(G7:G17)</f>
        <v>606160</v>
      </c>
      <c r="H18" s="6">
        <f>SUM(H7:H17)</f>
        <v>1091088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K13"/>
  <sheetViews>
    <sheetView workbookViewId="0">
      <selection activeCell="H1" sqref="H$1:H$1048576"/>
    </sheetView>
  </sheetViews>
  <sheetFormatPr defaultColWidth="9" defaultRowHeight="13.5"/>
  <cols>
    <col min="2" max="4" width="15.225"/>
    <col min="5" max="5" width="13"/>
    <col min="6" max="6" width="15.225"/>
    <col min="8" max="8" width="15.225"/>
    <col min="10" max="10" width="15.225" customWidth="1"/>
  </cols>
  <sheetData>
    <row r="3" s="1" customFormat="1" spans="2:7">
      <c r="B3" s="1" t="s">
        <v>95</v>
      </c>
      <c r="C3" s="1" t="s">
        <v>96</v>
      </c>
      <c r="D3" s="1" t="s">
        <v>97</v>
      </c>
      <c r="E3" s="1" t="s">
        <v>98</v>
      </c>
      <c r="F3" s="1" t="s">
        <v>99</v>
      </c>
      <c r="G3" s="1" t="s">
        <v>100</v>
      </c>
    </row>
    <row r="4" spans="1:10">
      <c r="A4" t="s">
        <v>101</v>
      </c>
      <c r="B4" s="2">
        <v>3090691.02</v>
      </c>
      <c r="C4" s="2">
        <v>1236272.42</v>
      </c>
      <c r="D4" s="2">
        <v>772672.76</v>
      </c>
      <c r="E4" s="2">
        <v>309069.09</v>
      </c>
      <c r="F4" s="2">
        <v>309069.09</v>
      </c>
      <c r="H4" s="2">
        <f>SUM(C4:F4)</f>
        <v>2627083.36</v>
      </c>
      <c r="J4" s="2">
        <f>B4*85%</f>
        <v>2627087.367</v>
      </c>
    </row>
    <row r="5" spans="1:10">
      <c r="A5" t="s">
        <v>102</v>
      </c>
      <c r="B5" s="2">
        <v>687581.88</v>
      </c>
      <c r="C5" s="2">
        <v>275032.75</v>
      </c>
      <c r="D5" s="2">
        <v>275032.75</v>
      </c>
      <c r="E5" s="2"/>
      <c r="F5" s="2"/>
      <c r="H5" s="2">
        <f>SUM(C5:F5)</f>
        <v>550065.5</v>
      </c>
      <c r="J5" s="2">
        <f>B5*80%</f>
        <v>550065.504</v>
      </c>
    </row>
    <row r="6" spans="1:10">
      <c r="A6" t="s">
        <v>103</v>
      </c>
      <c r="B6" s="2">
        <v>2710902.6</v>
      </c>
      <c r="C6" s="2"/>
      <c r="D6" s="2">
        <v>1355451.3</v>
      </c>
      <c r="E6" s="2">
        <v>271090.26</v>
      </c>
      <c r="F6" s="2">
        <v>542180.52</v>
      </c>
      <c r="H6" s="2">
        <f>SUM(C6:F6)</f>
        <v>2168722.08</v>
      </c>
      <c r="J6" s="2">
        <f>B6*80%</f>
        <v>2168722.08</v>
      </c>
    </row>
    <row r="7" spans="1:11">
      <c r="A7" t="s">
        <v>104</v>
      </c>
      <c r="B7" s="2">
        <v>1844416</v>
      </c>
      <c r="C7" s="2">
        <v>1152760</v>
      </c>
      <c r="D7" s="2">
        <v>276662.4</v>
      </c>
      <c r="E7" s="2">
        <v>207496.8</v>
      </c>
      <c r="F7" s="2">
        <v>207496.8</v>
      </c>
      <c r="H7" s="2">
        <f>SUM(C7:F7)</f>
        <v>1844416</v>
      </c>
      <c r="J7" s="2">
        <f>B7*80%</f>
        <v>1475532.8</v>
      </c>
      <c r="K7" t="s">
        <v>105</v>
      </c>
    </row>
    <row r="8" spans="1:10">
      <c r="A8" t="s">
        <v>106</v>
      </c>
      <c r="B8" s="2">
        <v>554310</v>
      </c>
      <c r="C8" s="2">
        <v>277155</v>
      </c>
      <c r="D8" s="2">
        <v>66517.2</v>
      </c>
      <c r="E8" s="2">
        <v>49887.9</v>
      </c>
      <c r="F8" s="2">
        <v>49887.9</v>
      </c>
      <c r="H8" s="2">
        <f>SUM(C8:F8)</f>
        <v>443448</v>
      </c>
      <c r="J8" s="2">
        <f>B8*80%</f>
        <v>443448</v>
      </c>
    </row>
    <row r="9" spans="2:6">
      <c r="B9" s="2">
        <f>SUM(B4:B8)</f>
        <v>8887901.5</v>
      </c>
      <c r="C9" s="2">
        <f>SUM(C4:C8)</f>
        <v>2941220.17</v>
      </c>
      <c r="D9" s="2">
        <f>SUM(D4:D8)</f>
        <v>2746336.41</v>
      </c>
      <c r="E9" s="2">
        <f>SUM(E4:E8)</f>
        <v>837544.05</v>
      </c>
      <c r="F9" s="2">
        <f>SUM(F4:F8)</f>
        <v>1108634.31</v>
      </c>
    </row>
    <row r="13" spans="1:11">
      <c r="A13" t="s">
        <v>104</v>
      </c>
      <c r="B13" s="2">
        <v>756000</v>
      </c>
      <c r="C13" s="2">
        <v>378000</v>
      </c>
      <c r="D13" s="2">
        <v>90720</v>
      </c>
      <c r="E13" s="2">
        <v>68040</v>
      </c>
      <c r="F13" s="2">
        <v>68040</v>
      </c>
      <c r="K13" t="s">
        <v>107</v>
      </c>
    </row>
  </sheetData>
  <pageMargins left="0.7" right="0.7" top="0.75" bottom="0.75" header="0.3" footer="0.3"/>
  <pageSetup paperSize="9" orientation="portrait"/>
  <headerFooter/>
  <ignoredErrors>
    <ignoredError sqref="H4:H8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Administrator</cp:lastModifiedBy>
  <dcterms:created xsi:type="dcterms:W3CDTF">2022-08-16T08:49:00Z</dcterms:created>
  <dcterms:modified xsi:type="dcterms:W3CDTF">2022-09-04T03:19:42Z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2052-11.1.0.12313</vt:lpwstr>
  </property>
</Properties>
</file>