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bookViews>
    <workbookView xWindow="0" yWindow="0" windowWidth="22605" windowHeight="7632" activeTab="1" tabRatio="872"/>
  </bookViews>
  <sheets>
    <sheet name="IB" sheetId="1" r:id="rId1"/>
    <sheet name="ML" sheetId="2" r:id="rId2"/>
    <sheet name="sheet1" sheetId="3" r:id="rId3"/>
    <sheet name="L01" sheetId="4" r:id="rId4"/>
    <sheet name="L02" sheetId="5" r:id="rId5"/>
    <sheet name="L03" sheetId="6" r:id="rId6"/>
    <sheet name="L04" sheetId="7" r:id="rId7"/>
    <sheet name="L05" sheetId="8" r:id="rId8"/>
    <sheet name="L06" sheetId="9" r:id="rId9"/>
    <sheet name="L07" sheetId="10" r:id="rId10"/>
    <sheet name="sheet2" sheetId="11" r:id="rId11"/>
    <sheet name="L08" sheetId="12" r:id="rId12"/>
    <sheet name="L09" sheetId="13" r:id="rId13"/>
    <sheet name="L10" sheetId="14" r:id="rId14"/>
    <sheet name="L11" sheetId="15" r:id="rId15"/>
    <sheet name="L12" sheetId="16" r:id="rId16"/>
    <sheet name="L13" sheetId="17" r:id="rId17"/>
    <sheet name="sheet3" sheetId="18" r:id="rId18"/>
    <sheet name="L14" sheetId="19" r:id="rId19"/>
    <sheet name="L15" sheetId="20" r:id="rId20"/>
    <sheet name="sheet4" sheetId="21" r:id="rId21"/>
    <sheet name="L16" sheetId="22" r:id="rId22"/>
    <sheet name="L17" sheetId="23" r:id="rId23"/>
    <sheet name="L18" sheetId="24" r:id="rId24"/>
    <sheet name="sheet5" sheetId="25" r:id="rId25"/>
    <sheet name="L19" sheetId="26" r:id="rId26"/>
    <sheet name="L20" sheetId="27" r:id="rId27"/>
    <sheet name="L21" sheetId="28" r:id="rId28"/>
    <sheet name="L22" sheetId="29" r:id="rId29"/>
    <sheet name="L23" sheetId="30" r:id="rId30"/>
  </sheets>
  <calcPr calcId="1" fullPrecision="0" iterate="1"/>
</workbook>
</file>

<file path=xl/sharedStrings.xml><?xml version="1.0" encoding="utf-8"?>
<sst xmlns="http://schemas.openxmlformats.org/spreadsheetml/2006/main" count="4000" uniqueCount="2890">
  <si>
    <t>2023年度</t>
  </si>
  <si>
    <t>兴县基础信息表</t>
  </si>
  <si>
    <t xml:space="preserve">单位名称  </t>
  </si>
  <si>
    <t>兴县财政局</t>
  </si>
  <si>
    <t xml:space="preserve">单位负责人  </t>
  </si>
  <si>
    <t>张建平</t>
  </si>
  <si>
    <t xml:space="preserve">处（科、股）负责人  </t>
  </si>
  <si>
    <t>孙美勤</t>
  </si>
  <si>
    <t xml:space="preserve">经办人  </t>
  </si>
  <si>
    <t>赵亚芳</t>
  </si>
  <si>
    <t xml:space="preserve">联系电话  </t>
  </si>
  <si>
    <t>0358-6321170</t>
  </si>
  <si>
    <t xml:space="preserve">单位地址  </t>
  </si>
  <si>
    <t>山西省兴县新建东路</t>
  </si>
  <si>
    <t xml:space="preserve">单位邮编  </t>
  </si>
  <si>
    <t>033600</t>
  </si>
  <si>
    <t xml:space="preserve">单位级次  </t>
  </si>
  <si>
    <t>区县级</t>
  </si>
  <si>
    <t xml:space="preserve">所在地区类型  </t>
  </si>
  <si>
    <t>省</t>
  </si>
  <si>
    <t xml:space="preserve">地区属性  </t>
  </si>
  <si>
    <t>中部</t>
  </si>
  <si>
    <t xml:space="preserve">计划单列市属性  </t>
  </si>
  <si>
    <t>无</t>
  </si>
  <si>
    <t xml:space="preserve">自治州属性  </t>
  </si>
  <si>
    <t xml:space="preserve">区县类型  </t>
  </si>
  <si>
    <t>县(市)</t>
  </si>
  <si>
    <t xml:space="preserve">贫困县  </t>
  </si>
  <si>
    <t>已脱贫</t>
  </si>
  <si>
    <t xml:space="preserve">自治县  </t>
  </si>
  <si>
    <t>否</t>
  </si>
  <si>
    <t xml:space="preserve">省直管县  </t>
  </si>
  <si>
    <t>是</t>
  </si>
  <si>
    <t xml:space="preserve">省直属县  </t>
  </si>
  <si>
    <t xml:space="preserve">区域面积  </t>
  </si>
  <si>
    <t>(平方公里)</t>
  </si>
  <si>
    <t xml:space="preserve">行政区划代码  </t>
  </si>
  <si>
    <t>141123</t>
  </si>
  <si>
    <t>录 入 表 目 录</t>
  </si>
  <si>
    <t>表号</t>
  </si>
  <si>
    <t>表名</t>
  </si>
  <si>
    <t>页码</t>
  </si>
  <si>
    <t>IB</t>
  </si>
  <si>
    <t>基础信息表</t>
  </si>
  <si>
    <t>录入01表</t>
  </si>
  <si>
    <t>一般公共预算收入决算录入表</t>
  </si>
  <si>
    <t>第一部分:一般公共预算</t>
  </si>
  <si>
    <t>录入02表</t>
  </si>
  <si>
    <t>一般公共预算支出决算功能分类录入表</t>
  </si>
  <si>
    <t>录入03表</t>
  </si>
  <si>
    <t>一般公共预算(基本)支出预算经济分类录入表</t>
  </si>
  <si>
    <t>录入04表</t>
  </si>
  <si>
    <t>一般公共预算(基本)支出决算经济分类录入表</t>
  </si>
  <si>
    <t>录入05表</t>
  </si>
  <si>
    <t>一般公共预算转移性收支决算录入表</t>
  </si>
  <si>
    <t>录入06表</t>
  </si>
  <si>
    <t>一般公共预算收入预算变动情况录入表</t>
  </si>
  <si>
    <t>录入07表</t>
  </si>
  <si>
    <t>一般公共预算支出预算变动及结余、结转情况录入表</t>
  </si>
  <si>
    <t>录入08表</t>
  </si>
  <si>
    <t>政府性基金预算收入决算录入表</t>
  </si>
  <si>
    <t>第二部分:政府性基金预算</t>
  </si>
  <si>
    <t>录入09表</t>
  </si>
  <si>
    <t>政府性基金预算支出决算功能分类录入表</t>
  </si>
  <si>
    <t>录入10表</t>
  </si>
  <si>
    <t>政府性基金预算收支及结余情况录入表</t>
  </si>
  <si>
    <t>录入11表</t>
  </si>
  <si>
    <t>政府性基金预算转移性收支决算录入表</t>
  </si>
  <si>
    <t>录入12表</t>
  </si>
  <si>
    <t>政府性基金预算收入预算变动情况录入表</t>
  </si>
  <si>
    <t>录入13表</t>
  </si>
  <si>
    <t>政府性基金预算支出预算变动情况录入表</t>
  </si>
  <si>
    <t>录入14表</t>
  </si>
  <si>
    <t>国有资本经营预算收支决算录入表</t>
  </si>
  <si>
    <t>第三部分:国有资本经营预算</t>
  </si>
  <si>
    <t>录入15表</t>
  </si>
  <si>
    <t>国有资本经营预算转移性收支决算录入表</t>
  </si>
  <si>
    <t>录入16表</t>
  </si>
  <si>
    <t>社会保险基金预算收支及结余情况录入表</t>
  </si>
  <si>
    <t>第四部分:社会保险基金预算及政府债务情况</t>
  </si>
  <si>
    <t>录入17表</t>
  </si>
  <si>
    <t>地方政府债务余额情况录入表</t>
  </si>
  <si>
    <t>录入18表</t>
  </si>
  <si>
    <t>地方政府专项债务分项目余额情况录入表</t>
  </si>
  <si>
    <t>录入19表</t>
  </si>
  <si>
    <t>乡镇一般公共预算收支决算录入表</t>
  </si>
  <si>
    <t>第五部分:补充资料</t>
  </si>
  <si>
    <t>录入20表</t>
  </si>
  <si>
    <t>乡镇政府性基金预算收支决算录入表</t>
  </si>
  <si>
    <t>录入21表</t>
  </si>
  <si>
    <t>乡镇国有资本经营预算收支决算录入表</t>
  </si>
  <si>
    <t>录入22表</t>
  </si>
  <si>
    <t>基本数字录入表</t>
  </si>
  <si>
    <t>录入23表</t>
  </si>
  <si>
    <t>相关指标录入表</t>
  </si>
  <si>
    <t>2023年度兴县一般公共预算收入决算录入表_x0009__x0009_</t>
  </si>
  <si>
    <t>单位:万元</t>
  </si>
  <si>
    <t>科目编码</t>
  </si>
  <si>
    <t>科目名称</t>
  </si>
  <si>
    <t>决算数</t>
  </si>
  <si>
    <t>一般公共预算收入</t>
  </si>
  <si>
    <t>税收收入</t>
  </si>
  <si>
    <t xml:space="preserve">  增值税</t>
  </si>
  <si>
    <t xml:space="preserve">    国内增值税</t>
  </si>
  <si>
    <t xml:space="preserve">      国有企业增值税</t>
  </si>
  <si>
    <t xml:space="preserve">      集体企业增值税</t>
  </si>
  <si>
    <t xml:space="preserve">      股份制企业增值税</t>
  </si>
  <si>
    <t xml:space="preserve">      联营企业增值税</t>
  </si>
  <si>
    <t xml:space="preserve">      港澳台和外商投资企业增值税</t>
  </si>
  <si>
    <t xml:space="preserve">      私营企业增值税</t>
  </si>
  <si>
    <t xml:space="preserve">      中国国家铁路集团有限公司改征增值税待分配收入</t>
  </si>
  <si>
    <t xml:space="preserve">      中国国家铁路集团有限公司改征增值税收入</t>
  </si>
  <si>
    <t xml:space="preserve">      其他增值税</t>
  </si>
  <si>
    <t xml:space="preserve">      增值税税款滞纳金、罚款收入</t>
  </si>
  <si>
    <t xml:space="preserve">      残疾人就业增值税退税</t>
  </si>
  <si>
    <t xml:space="preserve">      软件增值税退税</t>
  </si>
  <si>
    <t xml:space="preserve">      宣传文化单位增值税退税</t>
  </si>
  <si>
    <t xml:space="preserve">      核电站增值税退税</t>
  </si>
  <si>
    <t xml:space="preserve">      资源综合利用增值税退税</t>
  </si>
  <si>
    <t xml:space="preserve">      黄金增值税退税</t>
  </si>
  <si>
    <t xml:space="preserve">      光伏发电增值税退税</t>
  </si>
  <si>
    <t xml:space="preserve">      风力发电增值税退税</t>
  </si>
  <si>
    <t xml:space="preserve">      管道运输增值税退税</t>
  </si>
  <si>
    <t xml:space="preserve">      融资租赁增值税退税</t>
  </si>
  <si>
    <t xml:space="preserve">      增值税留抵退税</t>
  </si>
  <si>
    <t xml:space="preserve">      增值税留抵退税省级调库</t>
  </si>
  <si>
    <t xml:space="preserve">      增值税留抵退税省级以下调库</t>
  </si>
  <si>
    <t xml:space="preserve">      小微企业原政策增值税留抵退税</t>
  </si>
  <si>
    <t xml:space="preserve">      小微企业新增政策增值税留抵退税</t>
  </si>
  <si>
    <t xml:space="preserve">      其他企业原政策增值税留抵退税</t>
  </si>
  <si>
    <t xml:space="preserve">      其他企业新增政策增值税留抵退税</t>
  </si>
  <si>
    <t xml:space="preserve">      其他增值税退税</t>
  </si>
  <si>
    <t xml:space="preserve">      免抵调增增值税</t>
  </si>
  <si>
    <t xml:space="preserve">      成品油价格和税费改革增值税划出</t>
  </si>
  <si>
    <t xml:space="preserve">      成品油价格和税费改革增值税划入</t>
  </si>
  <si>
    <t xml:space="preserve">      跨省管道运输企业增值税</t>
  </si>
  <si>
    <t xml:space="preserve">      跨省管道运输企业增值税待分配收入</t>
  </si>
  <si>
    <t xml:space="preserve">    进口货物增值税(项)</t>
  </si>
  <si>
    <t xml:space="preserve">      进口货物增值税(目)</t>
  </si>
  <si>
    <t xml:space="preserve">      进口货物增值税税款滞纳金、罚款收入</t>
  </si>
  <si>
    <t xml:space="preserve">      进口货物退增值税</t>
  </si>
  <si>
    <t xml:space="preserve">    出口业务退增值税(项)</t>
  </si>
  <si>
    <t xml:space="preserve">      出口业务退增值税(目)</t>
  </si>
  <si>
    <t xml:space="preserve">      免抵调减增值税</t>
  </si>
  <si>
    <t xml:space="preserve">  消费税</t>
  </si>
  <si>
    <t xml:space="preserve">    国内消费税</t>
  </si>
  <si>
    <t xml:space="preserve">      国有企业消费税</t>
  </si>
  <si>
    <t xml:space="preserve">      集体企业消费税</t>
  </si>
  <si>
    <t xml:space="preserve">      股份制企业消费税</t>
  </si>
  <si>
    <t xml:space="preserve">      联营企业消费税</t>
  </si>
  <si>
    <t xml:space="preserve">      港澳台和外商投资企业消费税</t>
  </si>
  <si>
    <t xml:space="preserve">      私营企业消费税</t>
  </si>
  <si>
    <t xml:space="preserve">      成品油消费税</t>
  </si>
  <si>
    <t xml:space="preserve">      其他消费税</t>
  </si>
  <si>
    <t xml:space="preserve">      消费税税款滞纳金、罚款收入</t>
  </si>
  <si>
    <t xml:space="preserve">      成品油消费税退税</t>
  </si>
  <si>
    <t xml:space="preserve">      其他消费税退税</t>
  </si>
  <si>
    <t xml:space="preserve">    进口消费品消费税</t>
  </si>
  <si>
    <t xml:space="preserve">      进口成品油消费税</t>
  </si>
  <si>
    <t xml:space="preserve">      进口其他消费品消费税</t>
  </si>
  <si>
    <t xml:space="preserve">      进口消费品消费税税款滞纳金、罚款收入</t>
  </si>
  <si>
    <t xml:space="preserve">      进口成品油消费税退税</t>
  </si>
  <si>
    <t xml:space="preserve">      进口其他消费品退消费税</t>
  </si>
  <si>
    <t xml:space="preserve">    出口消费品退消费税</t>
  </si>
  <si>
    <t xml:space="preserve">  企业所得税</t>
  </si>
  <si>
    <t xml:space="preserve">    国有冶金工业所得税</t>
  </si>
  <si>
    <t xml:space="preserve">    国有有色金属工业所得税</t>
  </si>
  <si>
    <t xml:space="preserve">    国有煤炭工业所得税</t>
  </si>
  <si>
    <t xml:space="preserve">    国有电力工业所得税</t>
  </si>
  <si>
    <t xml:space="preserve">    国有石油和化学工业所得税</t>
  </si>
  <si>
    <t xml:space="preserve">    国有机械工业所得税</t>
  </si>
  <si>
    <t xml:space="preserve">    国有汽车工业所得税</t>
  </si>
  <si>
    <t xml:space="preserve">    国有核工业所得税</t>
  </si>
  <si>
    <t xml:space="preserve">    国有航空工业所得税</t>
  </si>
  <si>
    <t xml:space="preserve">    国有航天工业所得税</t>
  </si>
  <si>
    <t xml:space="preserve">    国有电子工业所得税</t>
  </si>
  <si>
    <t xml:space="preserve">    国有兵器工业所得税</t>
  </si>
  <si>
    <t xml:space="preserve">    国有船舶工业所得税</t>
  </si>
  <si>
    <t xml:space="preserve">    国有建筑材料工业所得税</t>
  </si>
  <si>
    <t xml:space="preserve">    国有烟草企业所得税</t>
  </si>
  <si>
    <t xml:space="preserve">    国有纺织企业所得税</t>
  </si>
  <si>
    <t xml:space="preserve">    国有铁道企业所得税</t>
  </si>
  <si>
    <t xml:space="preserve">      中国国家铁路集团有限公司集中缴纳的铁路运输企业所得税</t>
  </si>
  <si>
    <t xml:space="preserve">      中国国家铁路集团有限公司集中缴纳的铁路运输企业所得税待分配收入</t>
  </si>
  <si>
    <t xml:space="preserve">      其他国有铁道企业所得税</t>
  </si>
  <si>
    <t xml:space="preserve">    国有交通企业所得税</t>
  </si>
  <si>
    <t xml:space="preserve">    国有邮政企业所得税</t>
  </si>
  <si>
    <t xml:space="preserve">    国有民航企业所得税</t>
  </si>
  <si>
    <t xml:space="preserve">    国有海洋石油天然气企业所得税</t>
  </si>
  <si>
    <t xml:space="preserve">    国有外贸企业所得税</t>
  </si>
  <si>
    <t xml:space="preserve">    国有银行所得税</t>
  </si>
  <si>
    <t xml:space="preserve">      中国进出口银行所得税</t>
  </si>
  <si>
    <t xml:space="preserve">      中国农业发展银行所得税</t>
  </si>
  <si>
    <t xml:space="preserve">      其他国有银行所得税</t>
  </si>
  <si>
    <t xml:space="preserve">    国有非银行金融企业所得税</t>
  </si>
  <si>
    <t xml:space="preserve">      中国建银投资有限责任公司所得税</t>
  </si>
  <si>
    <t xml:space="preserve">      中国投资有限责任公司所得税</t>
  </si>
  <si>
    <t xml:space="preserve">      中投公司所属其他公司所得税</t>
  </si>
  <si>
    <t xml:space="preserve">      其他国有非银行金融企业所得税</t>
  </si>
  <si>
    <t xml:space="preserve">    国有保险企业所得税</t>
  </si>
  <si>
    <t xml:space="preserve">    国有文教企业所得税</t>
  </si>
  <si>
    <t xml:space="preserve">      国有电影企业所得税</t>
  </si>
  <si>
    <t xml:space="preserve">      国有出版企业所得税</t>
  </si>
  <si>
    <t xml:space="preserve">      其他国有文教企业所得税</t>
  </si>
  <si>
    <t xml:space="preserve">    国有水产企业所得税</t>
  </si>
  <si>
    <t xml:space="preserve">    国有森林工业企业所得税</t>
  </si>
  <si>
    <t xml:space="preserve">    国有电信企业所得税</t>
  </si>
  <si>
    <t xml:space="preserve">    国有农垦企业所得税</t>
  </si>
  <si>
    <t xml:space="preserve">    其他国有企业所得税</t>
  </si>
  <si>
    <t xml:space="preserve">    集体企业所得税</t>
  </si>
  <si>
    <t xml:space="preserve">    股份制企业所得税</t>
  </si>
  <si>
    <t xml:space="preserve">      股份制海洋石油天然气企业所得税</t>
  </si>
  <si>
    <t xml:space="preserve">      中国石油天然气股份有限公司所得税</t>
  </si>
  <si>
    <t xml:space="preserve">      中国石油化工股份有限公司所得税</t>
  </si>
  <si>
    <t xml:space="preserve">      中国工商银行股份有限公司所得税</t>
  </si>
  <si>
    <t xml:space="preserve">      中国建设银行股份有限公司所得税</t>
  </si>
  <si>
    <t xml:space="preserve">      中国银行股份有限公司所得税</t>
  </si>
  <si>
    <t xml:space="preserve">      长江电力股份有限公司所得税</t>
  </si>
  <si>
    <t xml:space="preserve">      中国农业银行股份有限公司所得税</t>
  </si>
  <si>
    <t xml:space="preserve">      国家开发银行股份有限公司所得税</t>
  </si>
  <si>
    <t xml:space="preserve">      中国邮政储蓄银行股份有限公司所得税</t>
  </si>
  <si>
    <t xml:space="preserve">      中国信达资产管理股份有限公司所得税</t>
  </si>
  <si>
    <t xml:space="preserve">      跨省合资铁路企业所得税</t>
  </si>
  <si>
    <t xml:space="preserve">      中国华融资产管理股份有限公司所得税</t>
  </si>
  <si>
    <t xml:space="preserve">      中国长城资产管理公司所得税</t>
  </si>
  <si>
    <t xml:space="preserve">      中国东方资产管理公司所得税</t>
  </si>
  <si>
    <t xml:space="preserve">      其他股份制企业所得税</t>
  </si>
  <si>
    <t xml:space="preserve">    联营企业所得税</t>
  </si>
  <si>
    <t xml:space="preserve">    港澳台和外商投资企业所得税</t>
  </si>
  <si>
    <t xml:space="preserve">      港澳台和外商投资海上石油天然气企业所得税</t>
  </si>
  <si>
    <t xml:space="preserve">      其他港澳台和外商投资企业所得税</t>
  </si>
  <si>
    <t xml:space="preserve">    私营企业所得税</t>
  </si>
  <si>
    <t xml:space="preserve">    其他企业所得税</t>
  </si>
  <si>
    <t xml:space="preserve">    分支机构预缴所得税</t>
  </si>
  <si>
    <t xml:space="preserve">      国有企业分支机构预缴所得税</t>
  </si>
  <si>
    <t xml:space="preserve">      股份制企业分支机构预缴所得税</t>
  </si>
  <si>
    <t xml:space="preserve">      港澳台和外商投资企业分支机构预缴所得税</t>
  </si>
  <si>
    <t xml:space="preserve">      其他企业分支机构预缴所得税</t>
  </si>
  <si>
    <t xml:space="preserve">    总机构预缴所得税</t>
  </si>
  <si>
    <t xml:space="preserve">      国有企业总机构预缴所得税</t>
  </si>
  <si>
    <t xml:space="preserve">      股份制企业总机构预缴所得税</t>
  </si>
  <si>
    <t xml:space="preserve">      港澳台和外商投资企业总机构预缴所得税</t>
  </si>
  <si>
    <t xml:space="preserve">      其他企业总机构预缴所得税</t>
  </si>
  <si>
    <t xml:space="preserve">    总机构汇算清缴所得税</t>
  </si>
  <si>
    <t xml:space="preserve">      国有企业总机构汇算清缴所得税</t>
  </si>
  <si>
    <t xml:space="preserve">      股份制企业总机构汇算清缴所得税</t>
  </si>
  <si>
    <t xml:space="preserve">      港澳台和外商投资企业总机构汇算清缴所得税</t>
  </si>
  <si>
    <t xml:space="preserve">      其他企业总机构汇算清缴所得税</t>
  </si>
  <si>
    <t xml:space="preserve">    企业所得税待分配收入</t>
  </si>
  <si>
    <t xml:space="preserve">      国有企业所得税待分配收入</t>
  </si>
  <si>
    <t xml:space="preserve">      股份制企业所得税待分配收入</t>
  </si>
  <si>
    <t xml:space="preserve">      港澳台和外商投资企业所得税待分配收入</t>
  </si>
  <si>
    <t xml:space="preserve">      其他企业所得税待分配收入</t>
  </si>
  <si>
    <t xml:space="preserve">    跨市县分支机构预缴所得税</t>
  </si>
  <si>
    <t xml:space="preserve">    跨市县总机构预缴所得税</t>
  </si>
  <si>
    <t xml:space="preserve">    跨市县总机构汇算清缴所得税</t>
  </si>
  <si>
    <t xml:space="preserve">    省以下企业所得税待分配收入</t>
  </si>
  <si>
    <t xml:space="preserve">    跨市县分支机构汇算清缴所得税</t>
  </si>
  <si>
    <t xml:space="preserve">      国有企业分支机构汇算清缴所得税</t>
  </si>
  <si>
    <t xml:space="preserve">      股份制企业分支机构汇算清缴所得税</t>
  </si>
  <si>
    <t xml:space="preserve">      港澳台和外商投资企业分支机构汇算清缴所得税</t>
  </si>
  <si>
    <t xml:space="preserve">      其他企业分支机构汇算清缴所得税</t>
  </si>
  <si>
    <t xml:space="preserve">    分支机构汇算清缴所得税</t>
  </si>
  <si>
    <t xml:space="preserve">    企业所得税税款滞纳金、罚款、加收利息收入</t>
  </si>
  <si>
    <t xml:space="preserve">      内资企业所得税税款滞纳金、罚款、加收利息收入</t>
  </si>
  <si>
    <t xml:space="preserve">      港澳台和外商投资企业所得税税款滞纳金、罚款、加收利息收入</t>
  </si>
  <si>
    <t xml:space="preserve">      中央企业所得税税款滞纳金、罚款、加收利息收入</t>
  </si>
  <si>
    <t xml:space="preserve">    跨省管道运输企业所得税</t>
  </si>
  <si>
    <t xml:space="preserve">    跨省管道运输企业所得税待分配收入</t>
  </si>
  <si>
    <t xml:space="preserve">  企业所得税退税</t>
  </si>
  <si>
    <t xml:space="preserve">    国有冶金工业所得税退税</t>
  </si>
  <si>
    <t xml:space="preserve">    国有有色金属工业所得税退税</t>
  </si>
  <si>
    <t xml:space="preserve">    国有煤炭工业所得税退税</t>
  </si>
  <si>
    <t xml:space="preserve">    国有电力工业所得税退税</t>
  </si>
  <si>
    <t xml:space="preserve">    国有石油和化学工业所得税退税</t>
  </si>
  <si>
    <t xml:space="preserve">    国有机械工业所得税退税</t>
  </si>
  <si>
    <t xml:space="preserve">    国有汽车工业所得税退税</t>
  </si>
  <si>
    <t xml:space="preserve">    国有核工业所得税退税</t>
  </si>
  <si>
    <t xml:space="preserve">    国有航空工业所得税退税</t>
  </si>
  <si>
    <t xml:space="preserve">    国有航天工业所得税退税</t>
  </si>
  <si>
    <t xml:space="preserve">    国有电子工业所得税退税</t>
  </si>
  <si>
    <t xml:space="preserve">    国有兵器工业所得税退税</t>
  </si>
  <si>
    <t xml:space="preserve">    国有船舶工业所得税退税</t>
  </si>
  <si>
    <t xml:space="preserve">    国有建筑材料工业所得税退税</t>
  </si>
  <si>
    <t xml:space="preserve">    国有烟草企业所得税退税</t>
  </si>
  <si>
    <t xml:space="preserve">    国有纺织企业所得税退税</t>
  </si>
  <si>
    <t xml:space="preserve">    国有铁道企业所得税退税</t>
  </si>
  <si>
    <t xml:space="preserve">    国有交通企业所得税退税</t>
  </si>
  <si>
    <t xml:space="preserve">    国有邮政企业所得税退税</t>
  </si>
  <si>
    <t xml:space="preserve">    国有民航企业所得税退税</t>
  </si>
  <si>
    <t xml:space="preserve">    海洋石油天然气企业所得税退税</t>
  </si>
  <si>
    <t xml:space="preserve">    国有外贸企业所得税退税</t>
  </si>
  <si>
    <t xml:space="preserve">    国有银行所得税退税</t>
  </si>
  <si>
    <t xml:space="preserve">      中国进出口银行所得税退税</t>
  </si>
  <si>
    <t xml:space="preserve">      中国农业发展银行所得税退税</t>
  </si>
  <si>
    <t xml:space="preserve">      其他国有银行所得税退税</t>
  </si>
  <si>
    <t xml:space="preserve">    国有非银行金融企业所得税退税</t>
  </si>
  <si>
    <t xml:space="preserve">      中国投资有限责任公司所得税退税</t>
  </si>
  <si>
    <t xml:space="preserve">      其他国有非银行金融企业所得税退税</t>
  </si>
  <si>
    <t xml:space="preserve">    国有保险企业所得税退税</t>
  </si>
  <si>
    <t xml:space="preserve">    国有文教企业所得税退税</t>
  </si>
  <si>
    <t xml:space="preserve">      国有电影企业所得税退税</t>
  </si>
  <si>
    <t xml:space="preserve">      国有出版企业所得税退税</t>
  </si>
  <si>
    <t xml:space="preserve">      其他国有文教企业所得税退税</t>
  </si>
  <si>
    <t xml:space="preserve">    国有水产企业所得税退税</t>
  </si>
  <si>
    <t xml:space="preserve">    国有森林工业企业所得税退税</t>
  </si>
  <si>
    <t xml:space="preserve">    国有电信企业所得税退税</t>
  </si>
  <si>
    <t xml:space="preserve">    其他国有企业所得税退税</t>
  </si>
  <si>
    <t xml:space="preserve">    集体企业所得税退税</t>
  </si>
  <si>
    <t xml:space="preserve">    股份制企业所得税退税</t>
  </si>
  <si>
    <t xml:space="preserve">      中国工商银行股份有限公司所得税退税</t>
  </si>
  <si>
    <t xml:space="preserve">      中国建设银行股份有限公司所得税退税</t>
  </si>
  <si>
    <t xml:space="preserve">      中国银行股份有限公司所得税退税</t>
  </si>
  <si>
    <t xml:space="preserve">      中国农业银行股份有限公司所得税退税</t>
  </si>
  <si>
    <t xml:space="preserve">      国家开发银行股份有限公司所得税退税</t>
  </si>
  <si>
    <t xml:space="preserve">      中国邮政储蓄银行股份有限公司所得税退税</t>
  </si>
  <si>
    <t xml:space="preserve">      中国信达资产管理股份有限公司所得税退税</t>
  </si>
  <si>
    <t xml:space="preserve">      中国华融资产管理股份有限公司所得税退税</t>
  </si>
  <si>
    <t xml:space="preserve">      中国长城资产管理公司所得税退税</t>
  </si>
  <si>
    <t xml:space="preserve">      中国东方资产管理公司所得税退税</t>
  </si>
  <si>
    <t xml:space="preserve">      其他股份制企业所得税退税</t>
  </si>
  <si>
    <t xml:space="preserve">    联营企业所得税退税</t>
  </si>
  <si>
    <t xml:space="preserve">    私营企业所得税退税</t>
  </si>
  <si>
    <t xml:space="preserve">    跨省市总分机构企业所得税退税</t>
  </si>
  <si>
    <t xml:space="preserve">      国有跨省市总分机构企业所得税退税</t>
  </si>
  <si>
    <t xml:space="preserve">      股份制跨省市总分机构企业所得税退税</t>
  </si>
  <si>
    <t xml:space="preserve">      港澳台和外商投资跨省市总分机构企业所得税退税</t>
  </si>
  <si>
    <t xml:space="preserve">      其他跨省市总分机构企业所得税退税</t>
  </si>
  <si>
    <t xml:space="preserve">    跨市县总分机构企业所得税退税</t>
  </si>
  <si>
    <t xml:space="preserve">      国有跨市县总分机构企业所得税退税</t>
  </si>
  <si>
    <t xml:space="preserve">      股份制跨市县总分机构企业所得税退税</t>
  </si>
  <si>
    <t xml:space="preserve">      港澳台和外商投资跨市县总分机构企业所得税退税</t>
  </si>
  <si>
    <t xml:space="preserve">      其他跨市县总分机构企业所得税退税</t>
  </si>
  <si>
    <t xml:space="preserve">    其他企业所得税退税</t>
  </si>
  <si>
    <t xml:space="preserve">  个人所得税(款)</t>
  </si>
  <si>
    <t xml:space="preserve">    个人所得税(项)</t>
  </si>
  <si>
    <t xml:space="preserve">      储蓄存款利息所得税</t>
  </si>
  <si>
    <t xml:space="preserve">      其他个人所得税</t>
  </si>
  <si>
    <t xml:space="preserve">    个人所得税综合所得汇算清缴退税</t>
  </si>
  <si>
    <t xml:space="preserve">    个人所得税代扣代缴手续费退库</t>
  </si>
  <si>
    <t xml:space="preserve">    个人所得税税款滞纳金、罚款、加收利息收入</t>
  </si>
  <si>
    <t xml:space="preserve">  资源税</t>
  </si>
  <si>
    <t xml:space="preserve">    海洋石油资源税</t>
  </si>
  <si>
    <t xml:space="preserve">    水资源税</t>
  </si>
  <si>
    <t xml:space="preserve">    其他资源税</t>
  </si>
  <si>
    <t xml:space="preserve">    资源税税款滞纳金、罚款收入</t>
  </si>
  <si>
    <t xml:space="preserve">  城市维护建设税</t>
  </si>
  <si>
    <t xml:space="preserve">    国有企业城市维护建设税</t>
  </si>
  <si>
    <t xml:space="preserve">      中国国家铁路集团有限公司集中缴纳的铁路运输企业城市维护建设税</t>
  </si>
  <si>
    <t xml:space="preserve">      其他国有企业城市维护建设税</t>
  </si>
  <si>
    <t xml:space="preserve">    集体企业城市维护建设税</t>
  </si>
  <si>
    <t xml:space="preserve">    股份制企业城市维护建设税</t>
  </si>
  <si>
    <t xml:space="preserve">    联营企业城市维护建设税</t>
  </si>
  <si>
    <t xml:space="preserve">    港澳台和外商投资企业城市维护建设税</t>
  </si>
  <si>
    <t xml:space="preserve">    私营企业城市维护建设税</t>
  </si>
  <si>
    <t xml:space="preserve">    中国国家铁路集团有限公司集中缴纳的铁路运输企业城市维护建设税待分配收入</t>
  </si>
  <si>
    <t xml:space="preserve">    其他城市维护建设税</t>
  </si>
  <si>
    <t xml:space="preserve">    城市维护建设税税款滞纳金、罚款收入</t>
  </si>
  <si>
    <t xml:space="preserve">    成品油价格和税费改革城市维护建设税划出</t>
  </si>
  <si>
    <t xml:space="preserve">    成品油价格和税费改革城市维护建设税划入</t>
  </si>
  <si>
    <t xml:space="preserve">    跨省管道运输企业城市维护建设税</t>
  </si>
  <si>
    <t xml:space="preserve">    跨省管道运输企业城市维护建设税待分配收入</t>
  </si>
  <si>
    <t xml:space="preserve">  房产税</t>
  </si>
  <si>
    <t xml:space="preserve">    国有企业房产税</t>
  </si>
  <si>
    <t xml:space="preserve">    集体企业房产税</t>
  </si>
  <si>
    <t xml:space="preserve">    股份制企业房产税</t>
  </si>
  <si>
    <t xml:space="preserve">    联营企业房产税</t>
  </si>
  <si>
    <t xml:space="preserve">    港澳台和外商投资企业房产税</t>
  </si>
  <si>
    <t xml:space="preserve">    私营企业房产税</t>
  </si>
  <si>
    <t xml:space="preserve">    其他房产税</t>
  </si>
  <si>
    <t xml:space="preserve">    房产税税款滞纳金、罚款收入</t>
  </si>
  <si>
    <t xml:space="preserve">  印花税</t>
  </si>
  <si>
    <t xml:space="preserve">    证券交易印花税(项)</t>
  </si>
  <si>
    <t xml:space="preserve">      证券交易印花税(目)</t>
  </si>
  <si>
    <t xml:space="preserve">      证券交易印花税退税</t>
  </si>
  <si>
    <t xml:space="preserve">    其他印花税</t>
  </si>
  <si>
    <t xml:space="preserve">    印花税税款滞纳金、罚款收入</t>
  </si>
  <si>
    <t xml:space="preserve">  城镇土地使用税</t>
  </si>
  <si>
    <t xml:space="preserve">    国有企业城镇土地使用税</t>
  </si>
  <si>
    <t xml:space="preserve">    集体企业城镇土地使用税</t>
  </si>
  <si>
    <t xml:space="preserve">    股份制企业城镇土地使用税</t>
  </si>
  <si>
    <t xml:space="preserve">    联营企业城镇土地使用税</t>
  </si>
  <si>
    <t xml:space="preserve">    私营企业城镇土地使用税</t>
  </si>
  <si>
    <t xml:space="preserve">    港澳台和外商投资企业城镇土地使用税</t>
  </si>
  <si>
    <t xml:space="preserve">    其他城镇土地使用税</t>
  </si>
  <si>
    <t xml:space="preserve">    城镇土地使用税税款滞纳金、罚款收入</t>
  </si>
  <si>
    <t xml:space="preserve">  土地增值税</t>
  </si>
  <si>
    <t xml:space="preserve">    国有企业土地增值税</t>
  </si>
  <si>
    <t xml:space="preserve">    集体企业土地增值税</t>
  </si>
  <si>
    <t xml:space="preserve">    股份制企业土地增值税</t>
  </si>
  <si>
    <t xml:space="preserve">    联营企业土地增值税</t>
  </si>
  <si>
    <t xml:space="preserve">    港澳台和外商投资企业土地增值税</t>
  </si>
  <si>
    <t xml:space="preserve">    私营企业土地增值税</t>
  </si>
  <si>
    <t xml:space="preserve">    其他土地增值税</t>
  </si>
  <si>
    <t xml:space="preserve">    土地增值税税款滞纳金、罚款收入</t>
  </si>
  <si>
    <t xml:space="preserve">  车船税(款)</t>
  </si>
  <si>
    <t xml:space="preserve">    车船税(项)</t>
  </si>
  <si>
    <t xml:space="preserve">    车船税税款滞纳金、罚款收入</t>
  </si>
  <si>
    <t xml:space="preserve">  船舶吨税(款)</t>
  </si>
  <si>
    <t xml:space="preserve">    船舶吨税(项)</t>
  </si>
  <si>
    <t xml:space="preserve">    船舶吨税税款滞纳金、罚款收入</t>
  </si>
  <si>
    <t xml:space="preserve">  车辆购置税(款)</t>
  </si>
  <si>
    <t xml:space="preserve">    车辆购置税(项)</t>
  </si>
  <si>
    <t xml:space="preserve">    车辆购置税税款滞纳金、罚款收入</t>
  </si>
  <si>
    <t xml:space="preserve">  关税(款)</t>
  </si>
  <si>
    <t xml:space="preserve">    关税(项)</t>
  </si>
  <si>
    <t xml:space="preserve">      进口关税</t>
  </si>
  <si>
    <t xml:space="preserve">      出口关税</t>
  </si>
  <si>
    <t xml:space="preserve">      进境物品进口税</t>
  </si>
  <si>
    <t xml:space="preserve">    特别关税</t>
  </si>
  <si>
    <t xml:space="preserve">      反倾销税</t>
  </si>
  <si>
    <t xml:space="preserve">      反补贴税</t>
  </si>
  <si>
    <t xml:space="preserve">      保障措施关税</t>
  </si>
  <si>
    <t xml:space="preserve">      报复性关税</t>
  </si>
  <si>
    <t xml:space="preserve">    关税和特别关税税款滞纳金、罚款收入</t>
  </si>
  <si>
    <t xml:space="preserve">    关税退税</t>
  </si>
  <si>
    <t xml:space="preserve">  耕地占用税(款)</t>
  </si>
  <si>
    <t xml:space="preserve">    耕地占用税(项)</t>
  </si>
  <si>
    <t xml:space="preserve">    耕地占用税退税</t>
  </si>
  <si>
    <t xml:space="preserve">    耕地占用税税款滞纳金、罚款收入</t>
  </si>
  <si>
    <t xml:space="preserve">  契税(款)</t>
  </si>
  <si>
    <t xml:space="preserve">    契税(项)</t>
  </si>
  <si>
    <t xml:space="preserve">    契税税款滞纳金、罚款收入</t>
  </si>
  <si>
    <t xml:space="preserve">  烟叶税(款)</t>
  </si>
  <si>
    <t xml:space="preserve">    烟叶税(项)</t>
  </si>
  <si>
    <t xml:space="preserve">    烟叶税税款滞纳金、罚款收入</t>
  </si>
  <si>
    <t xml:space="preserve">  环境保护税(款)</t>
  </si>
  <si>
    <t xml:space="preserve">    环境保护税(项)</t>
  </si>
  <si>
    <t xml:space="preserve">    环境保护税税款滞纳金、罚款收入</t>
  </si>
  <si>
    <t xml:space="preserve">  其他税收收入(款)</t>
  </si>
  <si>
    <t xml:space="preserve">    其他税收收入(项)</t>
  </si>
  <si>
    <t xml:space="preserve">    其他税收收入税款滞纳金、罚款收入</t>
  </si>
  <si>
    <t>非税收入</t>
  </si>
  <si>
    <t xml:space="preserve">  专项收入</t>
  </si>
  <si>
    <t xml:space="preserve">    教育费附加收入(项)</t>
  </si>
  <si>
    <t xml:space="preserve">      教育费附加收入(目)</t>
  </si>
  <si>
    <t xml:space="preserve">      成品油价格和税费改革教育费附加收入划出</t>
  </si>
  <si>
    <t xml:space="preserve">      成品油价格和税费改革教育费附加收入划入</t>
  </si>
  <si>
    <t xml:space="preserve">      中国国家铁路集团有限公司集中缴纳的铁路运输企业教育费附加</t>
  </si>
  <si>
    <t xml:space="preserve">      中国国家铁路集团有限公司集中缴纳的铁路运输企业教育费附加待分配收入</t>
  </si>
  <si>
    <t xml:space="preserve">      跨省管道运输企业教育费附加收入</t>
  </si>
  <si>
    <t xml:space="preserve">      跨省管道运输企业教育费附加待分配收入</t>
  </si>
  <si>
    <t xml:space="preserve">      教育费附加滞纳金、罚款收入</t>
  </si>
  <si>
    <t xml:space="preserve">    铀产品出售收入</t>
  </si>
  <si>
    <t xml:space="preserve">    三峡库区移民专项收入</t>
  </si>
  <si>
    <t xml:space="preserve">    场外核应急准备收入</t>
  </si>
  <si>
    <t xml:space="preserve">    地方教育附加收入(项)</t>
  </si>
  <si>
    <t xml:space="preserve">      地方教育附加收入(目)</t>
  </si>
  <si>
    <t xml:space="preserve">      地方教育附加滞纳金、罚款收入</t>
  </si>
  <si>
    <t xml:space="preserve">    文化事业建设费收入</t>
  </si>
  <si>
    <t xml:space="preserve">    残疾人就业保障金收入</t>
  </si>
  <si>
    <t xml:space="preserve">    教育资金收入</t>
  </si>
  <si>
    <t xml:space="preserve">    农田水利建设资金收入</t>
  </si>
  <si>
    <t xml:space="preserve">    森林植被恢复费</t>
  </si>
  <si>
    <t xml:space="preserve">    水利建设专项收入</t>
  </si>
  <si>
    <t xml:space="preserve">    油价调控风险准备金收入</t>
  </si>
  <si>
    <t xml:space="preserve">    专项收益上缴收入</t>
  </si>
  <si>
    <t xml:space="preserve">    其他专项收入(项)</t>
  </si>
  <si>
    <t xml:space="preserve">      广告收入</t>
  </si>
  <si>
    <t xml:space="preserve">      其他专项收入(目)</t>
  </si>
  <si>
    <t xml:space="preserve">  行政事业性收费收入</t>
  </si>
  <si>
    <t xml:space="preserve">    公安行政事业性收费收入</t>
  </si>
  <si>
    <t xml:space="preserve">      外国人签证费</t>
  </si>
  <si>
    <t xml:space="preserve">      外国人证件费</t>
  </si>
  <si>
    <t xml:space="preserve">      公民出入境证件费</t>
  </si>
  <si>
    <t xml:space="preserve">      中国国籍申请手续费</t>
  </si>
  <si>
    <t xml:space="preserve">      户籍管理证件工本费</t>
  </si>
  <si>
    <t xml:space="preserve">      居民身份证工本费</t>
  </si>
  <si>
    <t xml:space="preserve">      机动车号牌工本费</t>
  </si>
  <si>
    <t xml:space="preserve">      机动车行驶证工本费</t>
  </si>
  <si>
    <t xml:space="preserve">      机动车登记证书工本费</t>
  </si>
  <si>
    <t xml:space="preserve">      驾驶证工本费</t>
  </si>
  <si>
    <t xml:space="preserve">      驾驶许可考试费</t>
  </si>
  <si>
    <t xml:space="preserve">      临时入境机动车号牌和行驶证工本费</t>
  </si>
  <si>
    <t xml:space="preserve">      临时机动车驾驶证工本费</t>
  </si>
  <si>
    <t xml:space="preserve">      保安员资格考试费</t>
  </si>
  <si>
    <t xml:space="preserve">      其他缴入国库的公安行政事业性收费</t>
  </si>
  <si>
    <t xml:space="preserve">    法院行政事业性收费收入</t>
  </si>
  <si>
    <t xml:space="preserve">      诉讼费</t>
  </si>
  <si>
    <t xml:space="preserve">      其他缴入国库的法院行政事业性收费</t>
  </si>
  <si>
    <t xml:space="preserve">    司法行政事业性收费收入</t>
  </si>
  <si>
    <t xml:space="preserve">      法律职业资格考试考务费</t>
  </si>
  <si>
    <t xml:space="preserve">      其他缴入国库的司法行政事业性收费</t>
  </si>
  <si>
    <t xml:space="preserve">    外交行政事业性收费收入</t>
  </si>
  <si>
    <t xml:space="preserve">      认证费</t>
  </si>
  <si>
    <t xml:space="preserve">      签证费</t>
  </si>
  <si>
    <t xml:space="preserve">      驻外使领馆收费</t>
  </si>
  <si>
    <t xml:space="preserve">      其他缴入国库的外交行政事业性收费</t>
  </si>
  <si>
    <t xml:space="preserve">    商贸行政事业性收费收入</t>
  </si>
  <si>
    <t xml:space="preserve">      其他缴入国库的商贸行政事业性收费</t>
  </si>
  <si>
    <t xml:space="preserve">    财政行政事业性收费收入</t>
  </si>
  <si>
    <t xml:space="preserve">      考试考务费</t>
  </si>
  <si>
    <t xml:space="preserve">      其他缴入国库的财政行政事业性收费</t>
  </si>
  <si>
    <t xml:space="preserve">    税务行政事业性收费收入</t>
  </si>
  <si>
    <t xml:space="preserve">      缴入国库的税务行政事业性收费</t>
  </si>
  <si>
    <t xml:space="preserve">    海关行政事业性收费收入</t>
  </si>
  <si>
    <t xml:space="preserve">      缴入国库的海关行政事业性收费</t>
  </si>
  <si>
    <t xml:space="preserve">    审计行政事业性收费收入</t>
  </si>
  <si>
    <t xml:space="preserve">      其他缴入国库的审计行政事业性收费</t>
  </si>
  <si>
    <t xml:space="preserve">    国管局行政事业性收费收入</t>
  </si>
  <si>
    <t xml:space="preserve">      工人技术等级鉴定考核费</t>
  </si>
  <si>
    <t xml:space="preserve">      其他缴入国库的国管局行政事业性收费</t>
  </si>
  <si>
    <t xml:space="preserve">    科技行政事业性收费收入</t>
  </si>
  <si>
    <t xml:space="preserve">      其他缴入国库的科技行政事业性收费</t>
  </si>
  <si>
    <t xml:space="preserve">    保密行政事业性收费收入</t>
  </si>
  <si>
    <t xml:space="preserve">      其他缴入国库的保密行政事业性收费</t>
  </si>
  <si>
    <t xml:space="preserve">    市场监管行政事业性收费收入</t>
  </si>
  <si>
    <t xml:space="preserve">      客运索道运营审查检验和定期检验费</t>
  </si>
  <si>
    <t xml:space="preserve">      压力管道安装审查检验和定期检验费</t>
  </si>
  <si>
    <t xml:space="preserve">      压力管道元件制造审查检验费</t>
  </si>
  <si>
    <t xml:space="preserve">      特种劳动防护用品检验费</t>
  </si>
  <si>
    <t xml:space="preserve">      一般劳动防护用品检验费</t>
  </si>
  <si>
    <t xml:space="preserve">      锅炉、压力容器检验费</t>
  </si>
  <si>
    <t xml:space="preserve">      滞纳金</t>
  </si>
  <si>
    <t xml:space="preserve">      特种设备检验检测费</t>
  </si>
  <si>
    <t xml:space="preserve">      其他缴入国库的市场监管行政事业性收费</t>
  </si>
  <si>
    <t xml:space="preserve">    广播电视行政事业性收费收入</t>
  </si>
  <si>
    <t xml:space="preserve">      其他缴入国库的广播电视行政事业性收费</t>
  </si>
  <si>
    <t xml:space="preserve">    应急管理行政事业性收费收入</t>
  </si>
  <si>
    <t xml:space="preserve">      消防行业特有工种职业技能鉴定考试考务费</t>
  </si>
  <si>
    <t xml:space="preserve">      缴入国库的应急管理行政事业性收费</t>
  </si>
  <si>
    <t xml:space="preserve">    档案行政事业性收费收入</t>
  </si>
  <si>
    <t xml:space="preserve">      其他缴入国库的档案行政事业性收费</t>
  </si>
  <si>
    <t xml:space="preserve">    港澳办行政事业性收费收入</t>
  </si>
  <si>
    <t xml:space="preserve">      缴入国库的港澳办行政事业性收费</t>
  </si>
  <si>
    <t xml:space="preserve">    贸促会行政事业性收费收入</t>
  </si>
  <si>
    <t xml:space="preserve">      其他缴入国库的贸促会行政事业性收费</t>
  </si>
  <si>
    <t xml:space="preserve">    人防办行政事业性收费收入</t>
  </si>
  <si>
    <t xml:space="preserve">      防空地下室易地建设费</t>
  </si>
  <si>
    <t xml:space="preserve">      其他缴入国库的人防办行政事业性收费</t>
  </si>
  <si>
    <t xml:space="preserve">    中直管理局行政事业性收费收入</t>
  </si>
  <si>
    <t xml:space="preserve">      工人培训考核费</t>
  </si>
  <si>
    <t xml:space="preserve">      住宿费</t>
  </si>
  <si>
    <t xml:space="preserve">      学费</t>
  </si>
  <si>
    <t xml:space="preserve">      其他缴入国库的中直管理局行政事业性收费</t>
  </si>
  <si>
    <t xml:space="preserve">    文化和旅游行政事业性收费收入</t>
  </si>
  <si>
    <t xml:space="preserve">      导游人员资格考试费和等级考核费</t>
  </si>
  <si>
    <t xml:space="preserve">      其他缴入国库的文化和旅游行政事业性收费</t>
  </si>
  <si>
    <t xml:space="preserve">    教育行政事业性收费收入</t>
  </si>
  <si>
    <t xml:space="preserve">      普通话水平测试费</t>
  </si>
  <si>
    <t xml:space="preserve">      其他缴入国库的教育行政事业性收费</t>
  </si>
  <si>
    <t xml:space="preserve">      公办幼儿园保教费</t>
  </si>
  <si>
    <t xml:space="preserve">      公办幼儿园住宿费</t>
  </si>
  <si>
    <t xml:space="preserve">    体育行政事业性收费收入</t>
  </si>
  <si>
    <t xml:space="preserve">      体育特殊专业招生考务费</t>
  </si>
  <si>
    <t xml:space="preserve">      外国团体来华登山注册费</t>
  </si>
  <si>
    <t xml:space="preserve">      其他缴入国库的体育行政事业性收费</t>
  </si>
  <si>
    <t xml:space="preserve">    发展与改革(物价)行政事业性收费收入</t>
  </si>
  <si>
    <t xml:space="preserve">      其他缴入国库的发展与改革(物价)行政事业性收费</t>
  </si>
  <si>
    <t xml:space="preserve">    统计行政事业性收费收入</t>
  </si>
  <si>
    <t xml:space="preserve">      统计专业技术资格考试考务费</t>
  </si>
  <si>
    <t xml:space="preserve">      其他缴入国库的统计行政事业性收费</t>
  </si>
  <si>
    <t xml:space="preserve">    自然资源行政事业性收费收入</t>
  </si>
  <si>
    <t xml:space="preserve">      土地复垦费</t>
  </si>
  <si>
    <t xml:space="preserve">      土地闲置费</t>
  </si>
  <si>
    <t xml:space="preserve">      耕地开垦费</t>
  </si>
  <si>
    <t xml:space="preserve">      不动产登记费</t>
  </si>
  <si>
    <t xml:space="preserve">      其他缴入国库的自然资源行政事业性收费</t>
  </si>
  <si>
    <t xml:space="preserve">    建设行政事业性收费收入</t>
  </si>
  <si>
    <t xml:space="preserve">      城市道路占用挖掘修复费</t>
  </si>
  <si>
    <t xml:space="preserve">      生活垃圾处理费</t>
  </si>
  <si>
    <t xml:space="preserve">      其他缴入国库的建设行政事业性收费</t>
  </si>
  <si>
    <t xml:space="preserve">    知识产权行政事业性收费收入</t>
  </si>
  <si>
    <t xml:space="preserve">      专利收费</t>
  </si>
  <si>
    <t xml:space="preserve">      专利代理师资格考试考务费</t>
  </si>
  <si>
    <t xml:space="preserve">      集成电路布图设计保护收费</t>
  </si>
  <si>
    <t xml:space="preserve">      商标注册收费</t>
  </si>
  <si>
    <t xml:space="preserve">      其他缴入国库的知识产权行政事业性收费</t>
  </si>
  <si>
    <t xml:space="preserve">    生态环境行政事业性收费收入</t>
  </si>
  <si>
    <t xml:space="preserve">      海洋废弃物收费</t>
  </si>
  <si>
    <t xml:space="preserve">      其他缴入国库的生态环境行政事业性收费</t>
  </si>
  <si>
    <t xml:space="preserve">    铁路行政事业性收费收入</t>
  </si>
  <si>
    <t xml:space="preserve">      其他缴入国库的铁路行政事业性收费</t>
  </si>
  <si>
    <t xml:space="preserve">    交通运输行政事业性收费收入</t>
  </si>
  <si>
    <t xml:space="preserve">      航空业务权补偿费</t>
  </si>
  <si>
    <t xml:space="preserve">      适航审查费</t>
  </si>
  <si>
    <t xml:space="preserve">      长江口航道维护费</t>
  </si>
  <si>
    <t xml:space="preserve">      长江干线船舶引航收费</t>
  </si>
  <si>
    <t xml:space="preserve">      其他缴入国库的交通运输行政事业性收费</t>
  </si>
  <si>
    <t xml:space="preserve">    工业和信息产业行政事业性收费收入</t>
  </si>
  <si>
    <t xml:space="preserve">      电信网码号资源占用费</t>
  </si>
  <si>
    <t xml:space="preserve">      无线电频率占用费</t>
  </si>
  <si>
    <t xml:space="preserve">      其他缴入国库的工业和信息产业行政事业性收费</t>
  </si>
  <si>
    <t xml:space="preserve">    农业农村行政事业性收费收入</t>
  </si>
  <si>
    <t xml:space="preserve">      渔业资源增殖保护费</t>
  </si>
  <si>
    <t xml:space="preserve">      海洋渔业船舶船员考试费</t>
  </si>
  <si>
    <t xml:space="preserve">      工人技术等级考核或职业技能鉴定费</t>
  </si>
  <si>
    <t xml:space="preserve">      农药实验费</t>
  </si>
  <si>
    <t xml:space="preserve">      执业兽医资格考试考务费</t>
  </si>
  <si>
    <t xml:space="preserve">      其他缴入国库的农业农村行政事业性收费</t>
  </si>
  <si>
    <t xml:space="preserve">    林业草原行政事业性收费收入</t>
  </si>
  <si>
    <t xml:space="preserve">      草原植被恢复费收入</t>
  </si>
  <si>
    <t xml:space="preserve">      其他缴入国库的林业草原行政事业性收费</t>
  </si>
  <si>
    <t xml:space="preserve">    水利行政事业性收费收入</t>
  </si>
  <si>
    <t xml:space="preserve">      水土保持补偿费</t>
  </si>
  <si>
    <t xml:space="preserve">      其他缴入国库的水利行政事业性收费</t>
  </si>
  <si>
    <t xml:space="preserve">    卫生健康行政事业性收费收入</t>
  </si>
  <si>
    <t xml:space="preserve">      预防接种服务费</t>
  </si>
  <si>
    <t xml:space="preserve">      医疗事故鉴定费</t>
  </si>
  <si>
    <t xml:space="preserve">      预防接种异常反应鉴定费</t>
  </si>
  <si>
    <t xml:space="preserve">      造血干细胞配型费</t>
  </si>
  <si>
    <t xml:space="preserve">      职业病诊断鉴定费</t>
  </si>
  <si>
    <t xml:space="preserve">      非免疫规划疫苗储存运输费</t>
  </si>
  <si>
    <t xml:space="preserve">      其他缴入国库的卫生健康行政事业性收费</t>
  </si>
  <si>
    <t xml:space="preserve">    药品监管行政事业性收费收入</t>
  </si>
  <si>
    <t xml:space="preserve">      药品注册费</t>
  </si>
  <si>
    <t xml:space="preserve">      医疗器械产品注册费</t>
  </si>
  <si>
    <t xml:space="preserve">      其他缴入国库的药品监管行政事业性收费</t>
  </si>
  <si>
    <t xml:space="preserve">    民政行政事业性收费收入</t>
  </si>
  <si>
    <t xml:space="preserve">      殡葬收费</t>
  </si>
  <si>
    <t xml:space="preserve">      其他缴入国库的民政行政事业性收费</t>
  </si>
  <si>
    <t xml:space="preserve">    人力资源和社会保障行政事业性收费收入</t>
  </si>
  <si>
    <t xml:space="preserve">      职业技能鉴定考试考务费</t>
  </si>
  <si>
    <t xml:space="preserve">      专业技术人员职业资格考试考务费</t>
  </si>
  <si>
    <t xml:space="preserve">      其他缴入国库的人力资源和社会保障行政事业性收费</t>
  </si>
  <si>
    <t xml:space="preserve">    证监会行政事业性收费收入</t>
  </si>
  <si>
    <t xml:space="preserve">      证券市场监管费</t>
  </si>
  <si>
    <t xml:space="preserve">      期货市场监管费</t>
  </si>
  <si>
    <t xml:space="preserve">      证券、期货、基金从业人员资格报名考试费</t>
  </si>
  <si>
    <t xml:space="preserve">      其他缴入国库的证监会行政事业性收费</t>
  </si>
  <si>
    <t xml:space="preserve">    银行保险行政事业性收费收入</t>
  </si>
  <si>
    <t xml:space="preserve">      机构监管费</t>
  </si>
  <si>
    <t xml:space="preserve">      业务监管费</t>
  </si>
  <si>
    <t xml:space="preserve">      其他缴入国库的银行保险行政事业性收费</t>
  </si>
  <si>
    <t xml:space="preserve">    仲裁委行政事业性收费收入</t>
  </si>
  <si>
    <t xml:space="preserve">      仲裁收费</t>
  </si>
  <si>
    <t xml:space="preserve">      其他缴入国库的仲裁委行政事业性收费</t>
  </si>
  <si>
    <t xml:space="preserve">    编办行政事业性收费收入</t>
  </si>
  <si>
    <t xml:space="preserve">      缴入国库的编办行政事业性收费</t>
  </si>
  <si>
    <t xml:space="preserve">    党校行政事业性收费收入</t>
  </si>
  <si>
    <t xml:space="preserve">      缴入国库的党校行政事业性收费</t>
  </si>
  <si>
    <t xml:space="preserve">    监察行政事业性收费收入</t>
  </si>
  <si>
    <t xml:space="preserve">      缴入国库的监察行政事业性收费</t>
  </si>
  <si>
    <t xml:space="preserve">    外文局行政事业性收费收入</t>
  </si>
  <si>
    <t xml:space="preserve">      翻译专业资格(水平)考试考务费</t>
  </si>
  <si>
    <t xml:space="preserve">      其他缴入国库的外文局行政事业性收费</t>
  </si>
  <si>
    <t xml:space="preserve">    国资委行政事业性收费收入</t>
  </si>
  <si>
    <t xml:space="preserve">      其他缴入国库的国资委行政事业性收费</t>
  </si>
  <si>
    <t xml:space="preserve">    其他行政事业性收费收入</t>
  </si>
  <si>
    <t xml:space="preserve">      政府信息公开信息处理费</t>
  </si>
  <si>
    <t xml:space="preserve">      其他缴入国库的行政事业性收费</t>
  </si>
  <si>
    <t xml:space="preserve">  罚没收入</t>
  </si>
  <si>
    <t xml:space="preserve">    一般罚没收入</t>
  </si>
  <si>
    <t xml:space="preserve">      公安罚没收入</t>
  </si>
  <si>
    <t xml:space="preserve">      检察院罚没收入</t>
  </si>
  <si>
    <t xml:space="preserve">      法院罚没收入</t>
  </si>
  <si>
    <t xml:space="preserve">      新闻出版罚没收入</t>
  </si>
  <si>
    <t xml:space="preserve">      税务部门罚没收入</t>
  </si>
  <si>
    <t xml:space="preserve">      海关罚没收入</t>
  </si>
  <si>
    <t xml:space="preserve">      药品监督罚没收入</t>
  </si>
  <si>
    <t xml:space="preserve">      卫生罚没收入</t>
  </si>
  <si>
    <t xml:space="preserve">      检验检疫罚没收入</t>
  </si>
  <si>
    <t xml:space="preserve">      证监会罚没收入</t>
  </si>
  <si>
    <t xml:space="preserve">      银行保险罚没收入</t>
  </si>
  <si>
    <t xml:space="preserve">      交通罚没收入</t>
  </si>
  <si>
    <t xml:space="preserve">      铁道罚没收入</t>
  </si>
  <si>
    <t xml:space="preserve">      审计罚没收入</t>
  </si>
  <si>
    <t xml:space="preserve">      渔政罚没收入</t>
  </si>
  <si>
    <t xml:space="preserve">      民航罚没收入</t>
  </si>
  <si>
    <t xml:space="preserve">      电力监管罚没收入</t>
  </si>
  <si>
    <t xml:space="preserve">      交强险罚没收入</t>
  </si>
  <si>
    <t xml:space="preserve">      物价罚没收入</t>
  </si>
  <si>
    <t xml:space="preserve">      市场监管罚没收入</t>
  </si>
  <si>
    <t xml:space="preserve">      工业和信息产业罚没收入</t>
  </si>
  <si>
    <t xml:space="preserve">      生态环境罚没收入</t>
  </si>
  <si>
    <t xml:space="preserve">      水利罚没收入</t>
  </si>
  <si>
    <t xml:space="preserve">      邮政罚没收入</t>
  </si>
  <si>
    <t xml:space="preserve">      监察罚没收入</t>
  </si>
  <si>
    <t xml:space="preserve">      海警罚没收入</t>
  </si>
  <si>
    <t xml:space="preserve">      住房和城乡建设罚没收入</t>
  </si>
  <si>
    <t xml:space="preserve">      应急管理罚没收入</t>
  </si>
  <si>
    <t xml:space="preserve">      气象罚没收入</t>
  </si>
  <si>
    <t xml:space="preserve">      其他一般罚没收入</t>
  </si>
  <si>
    <t xml:space="preserve">    缉私罚没收入</t>
  </si>
  <si>
    <t xml:space="preserve">      公安缉私罚没收入</t>
  </si>
  <si>
    <t xml:space="preserve">      市场缉私罚没收入</t>
  </si>
  <si>
    <t xml:space="preserve">      海关缉私罚没收入</t>
  </si>
  <si>
    <t xml:space="preserve">      其他部门缉私罚没收入</t>
  </si>
  <si>
    <t xml:space="preserve">    缉毒罚没收入</t>
  </si>
  <si>
    <t xml:space="preserve">    罚没收入退库</t>
  </si>
  <si>
    <t xml:space="preserve">  国有资本经营收入</t>
  </si>
  <si>
    <t xml:space="preserve">    利润收入</t>
  </si>
  <si>
    <t xml:space="preserve">      中国人民银行上缴收入</t>
  </si>
  <si>
    <t xml:space="preserve">      金融企业利润收入</t>
  </si>
  <si>
    <t xml:space="preserve">      其他企业利润收入</t>
  </si>
  <si>
    <t xml:space="preserve">    股利、股息收入</t>
  </si>
  <si>
    <t xml:space="preserve">      金融业公司股利、股息收入</t>
  </si>
  <si>
    <t xml:space="preserve">      其他股利、股息收入</t>
  </si>
  <si>
    <t xml:space="preserve">    产权转让收入</t>
  </si>
  <si>
    <t xml:space="preserve">      其他产权转让收入</t>
  </si>
  <si>
    <t xml:space="preserve">    清算收入</t>
  </si>
  <si>
    <t xml:space="preserve">      其他清算收入</t>
  </si>
  <si>
    <t xml:space="preserve">    国有资本经营收入退库</t>
  </si>
  <si>
    <t xml:space="preserve">    国有企业计划亏损补贴</t>
  </si>
  <si>
    <t xml:space="preserve">      工业企业计划亏损补贴</t>
  </si>
  <si>
    <t xml:space="preserve">      农业企业计划亏损补贴</t>
  </si>
  <si>
    <t xml:space="preserve">      其他国有企业计划亏损补贴</t>
  </si>
  <si>
    <t xml:space="preserve">    烟草企业上缴专项收入</t>
  </si>
  <si>
    <t xml:space="preserve">    其他国有资本经营收入</t>
  </si>
  <si>
    <t xml:space="preserve">  国有资源(资产)有偿使用收入</t>
  </si>
  <si>
    <t xml:space="preserve">    海域使用金收入</t>
  </si>
  <si>
    <t xml:space="preserve">      中央海域使用金收入</t>
  </si>
  <si>
    <t xml:space="preserve">      地方海域使用金收入</t>
  </si>
  <si>
    <t xml:space="preserve">    场地和矿区使用费收入</t>
  </si>
  <si>
    <t xml:space="preserve">      陆上石油矿区使用费</t>
  </si>
  <si>
    <t xml:space="preserve">      海上石油矿区使用费</t>
  </si>
  <si>
    <t xml:space="preserve">      中央合资合作企业场地使用费收入</t>
  </si>
  <si>
    <t xml:space="preserve">      中央和地方合资合作企业场地使用费收入</t>
  </si>
  <si>
    <t xml:space="preserve">      地方合资合作企业场地使用费收入</t>
  </si>
  <si>
    <t xml:space="preserve">      港澳台和外商独资企业场地使用费收入</t>
  </si>
  <si>
    <t xml:space="preserve">    特种矿产品出售收入</t>
  </si>
  <si>
    <t xml:space="preserve">    专项储备物资销售收入</t>
  </si>
  <si>
    <t xml:space="preserve">    利息收入</t>
  </si>
  <si>
    <t xml:space="preserve">      国库存款利息收入</t>
  </si>
  <si>
    <t xml:space="preserve">      财政专户存款利息收入</t>
  </si>
  <si>
    <t xml:space="preserve">      有价证券利息收入</t>
  </si>
  <si>
    <t xml:space="preserve">      其他利息收入</t>
  </si>
  <si>
    <t xml:space="preserve">    非经营性国有资产收入</t>
  </si>
  <si>
    <t xml:space="preserve">      行政单位国有资产出租、出借收入</t>
  </si>
  <si>
    <t xml:space="preserve">      行政单位国有资产处置收入</t>
  </si>
  <si>
    <t xml:space="preserve">      事业单位国有资产处置收入</t>
  </si>
  <si>
    <t xml:space="preserve">      事业单位国有资产出租出借收入</t>
  </si>
  <si>
    <t xml:space="preserve">      其他非经营性国有资产收入</t>
  </si>
  <si>
    <t xml:space="preserve">    出租车经营权有偿出让和转让收入</t>
  </si>
  <si>
    <t xml:space="preserve">    无居民海岛使用金收入</t>
  </si>
  <si>
    <t xml:space="preserve">      中央无居民海岛使用金收入</t>
  </si>
  <si>
    <t xml:space="preserve">      地方无居民海岛使用金收入</t>
  </si>
  <si>
    <t xml:space="preserve">    转让政府还贷道路收费权收入</t>
  </si>
  <si>
    <t xml:space="preserve">    石油特别收益金专项收入(项)</t>
  </si>
  <si>
    <t xml:space="preserve">      石油特别收益金专项收入(目)</t>
  </si>
  <si>
    <t xml:space="preserve">      石油特别收益金退库</t>
  </si>
  <si>
    <t xml:space="preserve">    动用国家储备物资上缴财政收入</t>
  </si>
  <si>
    <t xml:space="preserve">    铁路资产变现收入</t>
  </si>
  <si>
    <t xml:space="preserve">    电力改革预留资产变现收入</t>
  </si>
  <si>
    <t xml:space="preserve">    矿产资源专项收入</t>
  </si>
  <si>
    <t xml:space="preserve">      矿产资源补偿费收入</t>
  </si>
  <si>
    <t xml:space="preserve">      探矿权、采矿权使用费收入</t>
  </si>
  <si>
    <t xml:space="preserve">      矿业权出让收益</t>
  </si>
  <si>
    <t xml:space="preserve">      矿业权占用费收入</t>
  </si>
  <si>
    <t xml:space="preserve">    排污权出让收入</t>
  </si>
  <si>
    <t xml:space="preserve">    航班时刻拍卖和使用费收入</t>
  </si>
  <si>
    <t xml:space="preserve">    农村集体经营性建设用地土地增值收益调节金收入</t>
  </si>
  <si>
    <t xml:space="preserve">    新增建设用地土地有偿使用费收入</t>
  </si>
  <si>
    <t xml:space="preserve">    水资源费收入</t>
  </si>
  <si>
    <t xml:space="preserve">      三峡电站水资源费收入</t>
  </si>
  <si>
    <t xml:space="preserve">      其他水资源费收入</t>
  </si>
  <si>
    <t xml:space="preserve">    国家留成油上缴收入</t>
  </si>
  <si>
    <t xml:space="preserve">    市政公共资源有偿使用收入</t>
  </si>
  <si>
    <t xml:space="preserve">      停车泊位及公共停车场等有偿使用收入</t>
  </si>
  <si>
    <t xml:space="preserve">      公共空间广告设置权等有偿使用收入</t>
  </si>
  <si>
    <t xml:space="preserve">      其他市政公共资源有偿使用收入</t>
  </si>
  <si>
    <t xml:space="preserve">    其他国有资源(资产)有偿使用收入</t>
  </si>
  <si>
    <t xml:space="preserve">  捐赠收入</t>
  </si>
  <si>
    <t xml:space="preserve">    国外捐赠收入</t>
  </si>
  <si>
    <t xml:space="preserve">    国内捐赠收入</t>
  </si>
  <si>
    <t xml:space="preserve">  政府住房基金收入</t>
  </si>
  <si>
    <t xml:space="preserve">    上缴管理费用</t>
  </si>
  <si>
    <t xml:space="preserve">    计提公共租赁住房资金</t>
  </si>
  <si>
    <t xml:space="preserve">    公共租赁住房租金收入</t>
  </si>
  <si>
    <t xml:space="preserve">    配建商业设施租售收入</t>
  </si>
  <si>
    <t xml:space="preserve">    其他政府住房基金收入</t>
  </si>
  <si>
    <t xml:space="preserve">  其他收入(款)</t>
  </si>
  <si>
    <t xml:space="preserve">    主管部门集中收入</t>
  </si>
  <si>
    <t xml:space="preserve">    免税商品特许经营费收入</t>
  </si>
  <si>
    <t xml:space="preserve">    基本建设收入</t>
  </si>
  <si>
    <t xml:space="preserve">    差别电价收入</t>
  </si>
  <si>
    <t xml:space="preserve">    债务管理收入</t>
  </si>
  <si>
    <t xml:space="preserve">    南水北调工程基金收入</t>
  </si>
  <si>
    <t xml:space="preserve">    生态环境损害赔偿资金</t>
  </si>
  <si>
    <t xml:space="preserve">    其他收入(项)</t>
  </si>
  <si>
    <t>2023年度兴县一般公共预算支出决算功能分类录入表</t>
  </si>
  <si>
    <t>单位：万元</t>
  </si>
  <si>
    <t>一般公共预算支出</t>
  </si>
  <si>
    <t>一般公共服务支出</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</si>
  <si>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</si>
  <si>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</si>
  <si>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</si>
  <si>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</si>
  <si>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</si>
  <si>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</si>
  <si>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</si>
  <si>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</si>
  <si>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</si>
  <si>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</si>
  <si>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</si>
  <si>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</si>
  <si>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</si>
  <si>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</si>
  <si>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</si>
  <si>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</si>
  <si>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</si>
  <si>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</si>
  <si>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</si>
  <si>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专项业务及机关事务管理</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</si>
  <si>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</si>
  <si>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</si>
  <si>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</si>
  <si>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</si>
  <si>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</si>
  <si>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</si>
  <si>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</si>
  <si>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</si>
  <si>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</si>
  <si>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</si>
  <si>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</si>
  <si>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</si>
  <si>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</si>
  <si>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</si>
  <si>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</si>
  <si>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</si>
  <si>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</si>
  <si>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</si>
  <si>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</si>
  <si>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</si>
  <si>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</si>
  <si>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</si>
  <si>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</si>
  <si>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</si>
  <si>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</si>
  <si>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</si>
  <si>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税收业务</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</si>
  <si>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</si>
  <si>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</si>
  <si>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</si>
  <si>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</si>
  <si>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</si>
  <si>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</si>
  <si>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</si>
  <si>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</si>
  <si>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</si>
  <si>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</si>
  <si>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</si>
  <si>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</si>
  <si>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</si>
  <si>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</si>
  <si>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</si>
  <si>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</si>
  <si>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</si>
  <si>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</si>
  <si>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</si>
  <si>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</si>
  <si>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</si>
  <si>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</si>
  <si>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</si>
  <si>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</si>
  <si>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</si>
  <si>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</si>
  <si>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</si>
  <si>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知识产权战略和规划</t>
  </si>
  <si>
    <t xml:space="preserve">    国际合作与交流</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</si>
  <si>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</si>
  <si>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</si>
  <si>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</si>
  <si>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</si>
  <si>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</si>
  <si>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</si>
  <si>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</si>
  <si>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</si>
  <si>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</si>
  <si>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</si>
  <si>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</si>
  <si>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</si>
  <si>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</si>
  <si>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</si>
  <si>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</si>
  <si>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</si>
  <si>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</si>
  <si>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</si>
  <si>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</si>
  <si>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</si>
  <si>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</si>
  <si>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</si>
  <si>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</si>
  <si>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</si>
  <si>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</si>
  <si>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</si>
  <si>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</si>
  <si>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</si>
  <si>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</si>
  <si>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</si>
  <si>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</si>
  <si>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</si>
  <si>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</si>
  <si>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</si>
  <si>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其他共产党事务支出(款)</t>
  </si>
  <si>
    <t xml:space="preserve">    其他共产党事务支出(项)</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</si>
  <si>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</si>
  <si>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</si>
  <si>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</si>
  <si>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</si>
  <si>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</si>
  <si>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</si>
  <si>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</si>
  <si>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</si>
  <si>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</si>
  <si>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</si>
  <si>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</si>
  <si>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</si>
  <si>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</si>
  <si>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其他一般公共服务支出(款)</t>
  </si>
  <si>
    <t xml:space="preserve">    国家赔偿费用支出</t>
  </si>
  <si>
    <t xml:space="preserve">    其他一般公共服务支出(项)</t>
  </si>
  <si>
    <t>外交支出</t>
  </si>
  <si>
    <t xml:space="preserve">  外交管理事务</t>
  </si>
  <si>
    <t xml:space="preserve">    其他外交管理事务支出</t>
  </si>
  <si>
    <t xml:space="preserve">  驻外机构</t>
  </si>
  <si>
    <t xml:space="preserve">    驻外使领馆(团、处)</t>
  </si>
  <si>
    <t xml:space="preserve">    其他驻外机构支出</t>
  </si>
  <si>
    <t xml:space="preserve">  对外援助</t>
  </si>
  <si>
    <t xml:space="preserve">    援外优惠贷款贴息</t>
  </si>
  <si>
    <t xml:space="preserve">    对外援助</t>
  </si>
  <si>
    <t xml:space="preserve">  国际组织</t>
  </si>
  <si>
    <t xml:space="preserve">    国际组织会费</t>
  </si>
  <si>
    <t xml:space="preserve">    国际组织捐赠</t>
  </si>
  <si>
    <t xml:space="preserve">    维和摊款</t>
  </si>
  <si>
    <t xml:space="preserve">    国际组织股金及基金</t>
  </si>
  <si>
    <t xml:space="preserve">    其他国际组织支出</t>
  </si>
  <si>
    <t xml:space="preserve">  对外合作与交流</t>
  </si>
  <si>
    <t xml:space="preserve">    在华国际会议</t>
  </si>
  <si>
    <t xml:space="preserve">    国际交流活动</t>
  </si>
  <si>
    <t xml:space="preserve">    对外合作活动</t>
  </si>
  <si>
    <t xml:space="preserve">    其他对外合作与交流支出</t>
  </si>
  <si>
    <t xml:space="preserve">  对外宣传(款)</t>
  </si>
  <si>
    <t xml:space="preserve">    对外宣传(项)</t>
  </si>
  <si>
    <t xml:space="preserve">  边界勘界联检</t>
  </si>
  <si>
    <t xml:space="preserve">    边界勘界</t>
  </si>
  <si>
    <t xml:space="preserve">    边界联检</t>
  </si>
  <si>
    <t xml:space="preserve">    边界界桩维护</t>
  </si>
  <si>
    <t xml:space="preserve">    其他支出</t>
  </si>
  <si>
    <t xml:space="preserve">  国际发展合作</t>
  </si>
  <si>
    <t xml:space="preserve">    其他国际发展合作支出</t>
  </si>
  <si>
    <t xml:space="preserve">  其他外交支出(款)</t>
  </si>
  <si>
    <t xml:space="preserve">    其他外交支出(项)</t>
  </si>
  <si>
    <t>国防支出</t>
  </si>
  <si>
    <t xml:space="preserve">  军费</t>
  </si>
  <si>
    <t xml:space="preserve">    现役部队</t>
  </si>
  <si>
    <t xml:space="preserve">    预备役部队</t>
  </si>
  <si>
    <t xml:space="preserve">    其他军费支出</t>
  </si>
  <si>
    <t xml:space="preserve">  国防科研事业(款)</t>
  </si>
  <si>
    <t xml:space="preserve">    国防科研事业(项)</t>
  </si>
  <si>
    <t xml:space="preserve">  专项工程(款)</t>
  </si>
  <si>
    <t xml:space="preserve">    专项工程(项)</t>
  </si>
  <si>
    <t xml:space="preserve">  国防动员</t>
  </si>
  <si>
    <t xml:space="preserve">    兵役征集</t>
  </si>
  <si>
    <t xml:space="preserve">    经济动员</t>
  </si>
  <si>
    <t xml:space="preserve">    人民防空</t>
  </si>
  <si>
    <t xml:space="preserve">    交通战备</t>
  </si>
  <si>
    <t xml:space="preserve">    民兵</t>
  </si>
  <si>
    <t xml:space="preserve">    边海防</t>
  </si>
  <si>
    <t xml:space="preserve">    其他国防动员支出</t>
  </si>
  <si>
    <t xml:space="preserve">  其他国防支出(款)</t>
  </si>
  <si>
    <t xml:space="preserve">    其他国防支出(项)</t>
  </si>
  <si>
    <t>公共安全支出</t>
  </si>
  <si>
    <t xml:space="preserve">  武装警察部队(款)</t>
  </si>
  <si>
    <t xml:space="preserve">    武装警察部队(项)</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</si>
  <si>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</si>
  <si>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</si>
  <si>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</si>
  <si>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</si>
  <si>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</si>
  <si>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</si>
  <si>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</si>
  <si>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</si>
  <si>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</si>
  <si>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</si>
  <si>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</si>
  <si>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</si>
  <si>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检察监督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</si>
  <si>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</si>
  <si>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</si>
  <si>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</si>
  <si>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</si>
  <si>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</si>
  <si>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</si>
  <si>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</si>
  <si>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</si>
  <si>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</si>
  <si>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律师管理</t>
  </si>
  <si>
    <t xml:space="preserve">    公共法律服务</t>
  </si>
  <si>
    <t xml:space="preserve">    国家统一法律职业资格考试</t>
  </si>
  <si>
    <t xml:space="preserve">    社区矫正</t>
  </si>
  <si>
    <t xml:space="preserve">    法治建设</t>
  </si>
  <si>
    <t xml:space="preserve">    其他司法支出</t>
  </si>
  <si>
    <t xml:space="preserve">  监狱</t>
  </si>
  <si>
    <t xml:space="preserve">    罪犯生活及医疗卫生</t>
  </si>
  <si>
    <t xml:space="preserve">    监狱业务及罪犯改造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</si>
  <si>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</si>
  <si>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</si>
  <si>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</si>
  <si>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</si>
  <si>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</si>
  <si>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</si>
  <si>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</si>
  <si>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</si>
  <si>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</si>
  <si>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</si>
  <si>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</si>
  <si>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</si>
  <si>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</si>
  <si>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</si>
  <si>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其他公共安全支出(款)</t>
  </si>
  <si>
    <t xml:space="preserve">    国家司法救助支出</t>
  </si>
  <si>
    <t xml:space="preserve">    其他公共安全支出(项)</t>
  </si>
  <si>
    <t>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</si>
  <si>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</si>
  <si>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</si>
  <si>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</si>
  <si>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</si>
  <si>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</si>
  <si>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</si>
  <si>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</si>
  <si>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</si>
  <si>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</si>
  <si>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</si>
  <si>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</si>
  <si>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</si>
  <si>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</si>
  <si>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</si>
  <si>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</si>
  <si>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</si>
  <si>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</si>
  <si>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</si>
  <si>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</si>
  <si>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</si>
  <si>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</si>
  <si>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</si>
  <si>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</si>
  <si>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</si>
  <si>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</si>
  <si>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</si>
  <si>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</si>
  <si>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</si>
  <si>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</si>
  <si>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</si>
  <si>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</si>
  <si>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</si>
  <si>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</si>
  <si>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</si>
  <si>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</si>
  <si>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</si>
  <si>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</si>
  <si>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</si>
  <si>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</si>
  <si>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</si>
  <si>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</si>
  <si>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</si>
  <si>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</si>
  <si>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</si>
  <si>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</si>
  <si>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</si>
  <si>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其他教育支出(款)</t>
  </si>
  <si>
    <t xml:space="preserve">    其他教育支出(项)</t>
  </si>
  <si>
    <t>科学技术支出</t>
  </si>
  <si>
    <t xml:space="preserve">  科学技术管理事务</t>
  </si>
  <si>
    <t xml:space="preserve">    其他科学技术管理事务支出</t>
  </si>
  <si>
    <t xml:space="preserve">  基础研究</t>
  </si>
  <si>
    <t xml:space="preserve">    机构运行</t>
  </si>
  <si>
    <t xml:space="preserve">    自然科学基金</t>
  </si>
  <si>
    <t xml:space="preserve">    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</si>
  <si>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</si>
  <si>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</si>
  <si>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</si>
  <si>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</si>
  <si>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</si>
  <si>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</si>
  <si>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</si>
  <si>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</si>
  <si>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</si>
  <si>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</si>
  <si>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</si>
  <si>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</si>
  <si>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共性技术研究与开发</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</si>
  <si>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</si>
  <si>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</si>
  <si>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</si>
  <si>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</si>
  <si>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</si>
  <si>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</si>
  <si>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</si>
  <si>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</si>
  <si>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</si>
  <si>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</si>
  <si>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</si>
  <si>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</si>
  <si>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</si>
  <si>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</si>
  <si>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</si>
  <si>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</si>
  <si>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</si>
  <si>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</si>
  <si>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</si>
  <si>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</si>
  <si>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</si>
  <si>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</si>
  <si>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</si>
  <si>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</si>
  <si>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其他科学技术支出(款)</t>
  </si>
  <si>
    <t xml:space="preserve">    科技奖励</t>
  </si>
  <si>
    <t xml:space="preserve">    核应急</t>
  </si>
  <si>
    <t xml:space="preserve">    转制科研机构</t>
  </si>
  <si>
    <t xml:space="preserve">    其他科学技术支出(项)</t>
  </si>
  <si>
    <t>文化旅游体育与传媒支出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</si>
  <si>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</si>
  <si>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</si>
  <si>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</si>
  <si>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</si>
  <si>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</si>
  <si>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</si>
  <si>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</si>
  <si>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</si>
  <si>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</si>
  <si>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</si>
  <si>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</si>
  <si>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</si>
  <si>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</si>
  <si>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</si>
  <si>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</si>
  <si>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</si>
  <si>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</si>
  <si>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</si>
  <si>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</si>
  <si>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</si>
  <si>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</si>
  <si>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</si>
  <si>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</si>
  <si>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</si>
  <si>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</si>
  <si>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</si>
  <si>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</si>
  <si>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</si>
  <si>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</si>
  <si>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</si>
  <si>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</si>
  <si>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</si>
  <si>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</si>
  <si>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监测监管</t>
  </si>
  <si>
    <t xml:space="preserve">    传输发射</t>
  </si>
  <si>
    <t xml:space="preserve">    广播电视事务</t>
  </si>
  <si>
    <t xml:space="preserve">    其他广播电视支出</t>
  </si>
  <si>
    <t xml:space="preserve">  其他文化旅游体育与传媒支出(款)</t>
  </si>
  <si>
    <t xml:space="preserve">    宣传文化发展专项支出</t>
  </si>
  <si>
    <t xml:space="preserve">    文化产业发展专项支出</t>
  </si>
  <si>
    <t xml:space="preserve">    其他文化旅游体育与传媒支出(项)</t>
  </si>
  <si>
    <t>社会保障和就业支出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</si>
  <si>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</si>
  <si>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</si>
  <si>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</si>
  <si>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</si>
  <si>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</si>
  <si>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</si>
  <si>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</si>
  <si>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</si>
  <si>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</si>
  <si>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政府特殊津贴</t>
  </si>
  <si>
    <t xml:space="preserve">    资助留学回国人员</t>
  </si>
  <si>
    <t xml:space="preserve">    博士后日常经费</t>
  </si>
  <si>
    <t xml:space="preserve">    引进人才费用</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</si>
  <si>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</si>
  <si>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</si>
  <si>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</si>
  <si>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</si>
  <si>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</si>
  <si>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</si>
  <si>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</si>
  <si>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</si>
  <si>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</si>
  <si>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</si>
  <si>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</si>
  <si>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</si>
  <si>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</si>
  <si>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</si>
  <si>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</si>
  <si>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</si>
  <si>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</si>
  <si>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</si>
  <si>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</si>
  <si>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</si>
  <si>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</si>
  <si>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</si>
  <si>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</si>
  <si>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</si>
  <si>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</si>
  <si>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</si>
  <si>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</si>
  <si>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</si>
  <si>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</si>
  <si>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促进创业补贴</t>
  </si>
  <si>
    <t xml:space="preserve">    其他就业补助支出</t>
  </si>
  <si>
    <t xml:space="preserve">  抚恤</t>
  </si>
  <si>
    <t xml:space="preserve">    死亡抚恤</t>
  </si>
  <si>
    <t xml:space="preserve">    伤残抚恤</t>
  </si>
  <si>
    <t xml:space="preserve">    在乡复员、退伍军人生活补助</t>
  </si>
  <si>
    <t xml:space="preserve">    义务兵优待</t>
  </si>
  <si>
    <t xml:space="preserve">    农村籍退役士兵老年生活补助</t>
  </si>
  <si>
    <t xml:space="preserve">    光荣院</t>
  </si>
  <si>
    <t xml:space="preserve">    烈士纪念设施管理维护</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</si>
  <si>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</si>
  <si>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</si>
  <si>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</si>
  <si>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</si>
  <si>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</si>
  <si>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</si>
  <si>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</si>
  <si>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</si>
  <si>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</si>
  <si>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</si>
  <si>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</si>
  <si>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</si>
  <si>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</si>
  <si>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</si>
  <si>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</si>
  <si>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</si>
  <si>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</si>
  <si>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</si>
  <si>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</si>
  <si>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</si>
  <si>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</si>
  <si>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</si>
  <si>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</si>
  <si>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</si>
  <si>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</si>
  <si>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</si>
  <si>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</si>
  <si>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</si>
  <si>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</si>
  <si>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</si>
  <si>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</si>
  <si>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</si>
  <si>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</si>
  <si>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</si>
  <si>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</si>
  <si>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</si>
  <si>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</si>
  <si>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</si>
  <si>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</si>
  <si>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</si>
  <si>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</si>
  <si>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</si>
  <si>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</si>
  <si>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</si>
  <si>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</si>
  <si>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</si>
  <si>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其他财政对社会保险基金的补助</t>
  </si>
  <si>
    <t xml:space="preserve">  退役军人管理事务</t>
  </si>
  <si>
    <t xml:space="preserve">    拥军优属</t>
  </si>
  <si>
    <t xml:space="preserve">    军供保障</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</si>
  <si>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</si>
  <si>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</si>
  <si>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</si>
  <si>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</si>
  <si>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其他社会保障和就业支出(款)</t>
  </si>
  <si>
    <t xml:space="preserve">    其他社会保障和就业支出(项)</t>
  </si>
  <si>
    <t>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</si>
  <si>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</si>
  <si>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</si>
  <si>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</si>
  <si>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</si>
  <si>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</si>
  <si>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</si>
  <si>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</si>
  <si>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</si>
  <si>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</si>
  <si>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</si>
  <si>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</si>
  <si>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</si>
  <si>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</si>
  <si>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</si>
  <si>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</si>
  <si>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优抚医院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</si>
  <si>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</si>
  <si>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</si>
  <si>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</si>
  <si>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</si>
  <si>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</si>
  <si>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</si>
  <si>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</si>
  <si>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</si>
  <si>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</si>
  <si>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</si>
  <si>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</si>
  <si>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</si>
  <si>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</si>
  <si>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</si>
  <si>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</si>
  <si>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</si>
  <si>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</si>
  <si>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</si>
  <si>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</si>
  <si>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</si>
  <si>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</si>
  <si>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</si>
  <si>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</si>
  <si>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</si>
  <si>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</si>
  <si>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</si>
  <si>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</si>
  <si>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</si>
  <si>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</si>
  <si>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</si>
  <si>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</si>
  <si>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</si>
  <si>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</si>
  <si>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</si>
  <si>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</si>
  <si>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</si>
  <si>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</si>
  <si>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</si>
  <si>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</si>
  <si>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</si>
  <si>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</si>
  <si>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</si>
  <si>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</si>
  <si>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</si>
  <si>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老龄卫生健康事务(款)</t>
  </si>
  <si>
    <t xml:space="preserve">    老龄卫生健康事务(项)</t>
  </si>
  <si>
    <t xml:space="preserve">  其他卫生健康支出(款)</t>
  </si>
  <si>
    <t xml:space="preserve">    其他卫生健康支出(项)</t>
  </si>
  <si>
    <t>节能环保支出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</si>
  <si>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</si>
  <si>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</si>
  <si>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</si>
  <si>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</si>
  <si>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</si>
  <si>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</si>
  <si>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</si>
  <si>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</si>
  <si>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</si>
  <si>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</si>
  <si>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</si>
  <si>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</si>
  <si>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</si>
  <si>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</si>
  <si>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</si>
  <si>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</si>
  <si>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</si>
  <si>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</si>
  <si>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土壤</t>
  </si>
  <si>
    <t xml:space="preserve">    其他污染防治支出</t>
  </si>
  <si>
    <t xml:space="preserve">  自然生态保护</t>
  </si>
  <si>
    <t xml:space="preserve">    生态保护</t>
  </si>
  <si>
    <t xml:space="preserve">    农村环境保护</t>
  </si>
  <si>
    <t xml:space="preserve">    生物及物种资源保护</t>
  </si>
  <si>
    <t xml:space="preserve">    草原生态修复治理</t>
  </si>
  <si>
    <t xml:space="preserve">    自然保护地</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</si>
  <si>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</si>
  <si>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</si>
  <si>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</si>
  <si>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</si>
  <si>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</si>
  <si>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</si>
  <si>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</si>
  <si>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</si>
  <si>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</si>
  <si>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</si>
  <si>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</si>
  <si>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</si>
  <si>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</si>
  <si>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</si>
  <si>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</si>
  <si>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</si>
  <si>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</si>
  <si>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</si>
  <si>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</si>
  <si>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</si>
  <si>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已垦草原退耕还草(款)</t>
  </si>
  <si>
    <t xml:space="preserve">    已垦草原退耕还草(项)</t>
  </si>
  <si>
    <t xml:space="preserve">  能源节约利用(款)</t>
  </si>
  <si>
    <t xml:space="preserve">    能源节约利用(项)</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</si>
  <si>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</si>
  <si>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</si>
  <si>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</si>
  <si>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</si>
  <si>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</si>
  <si>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</si>
  <si>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可再生能源(款)</t>
  </si>
  <si>
    <t xml:space="preserve">    可再生能源(项)</t>
  </si>
  <si>
    <t xml:space="preserve">  循环经济(款)</t>
  </si>
  <si>
    <t xml:space="preserve">    循环经济(项)</t>
  </si>
  <si>
    <t xml:space="preserve">  能源管理事务</t>
  </si>
  <si>
    <t xml:space="preserve">    能源科技装备</t>
  </si>
  <si>
    <t xml:space="preserve">    能源行业管理</t>
  </si>
  <si>
    <t xml:space="preserve">    能源管理</t>
  </si>
  <si>
    <t xml:space="preserve">    农村电网建设</t>
  </si>
  <si>
    <t xml:space="preserve">    其他能源管理事务支出</t>
  </si>
  <si>
    <t xml:space="preserve">  其他节能环保支出(款)</t>
  </si>
  <si>
    <t xml:space="preserve">    其他节能环保支出(项)</t>
  </si>
  <si>
    <t>城乡社区支出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</si>
  <si>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</si>
  <si>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</si>
  <si>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</si>
  <si>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</si>
  <si>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</si>
  <si>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</si>
  <si>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</si>
  <si>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</si>
  <si>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城乡社区规划与管理(款)</t>
  </si>
  <si>
    <t xml:space="preserve">    城乡社区规划与管理(项)</t>
  </si>
  <si>
    <t xml:space="preserve">  城乡社区公共设施</t>
  </si>
  <si>
    <t xml:space="preserve">    小城镇基础设施建设</t>
  </si>
  <si>
    <t xml:space="preserve">    其他城乡社区公共设施支出</t>
  </si>
  <si>
    <t xml:space="preserve">  城乡社区环境卫生(款)</t>
  </si>
  <si>
    <t xml:space="preserve">    城乡社区环境卫生(项)</t>
  </si>
  <si>
    <t xml:space="preserve">  建设市场管理与监督(款)</t>
  </si>
  <si>
    <t xml:space="preserve">    建设市场管理与监督(项)</t>
  </si>
  <si>
    <t xml:space="preserve">  其他城乡社区支出(款)</t>
  </si>
  <si>
    <t xml:space="preserve">    其他城乡社区支出(项)</t>
  </si>
  <si>
    <t>农林水支出</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</si>
  <si>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</si>
  <si>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</si>
  <si>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</si>
  <si>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</si>
  <si>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</si>
  <si>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</si>
  <si>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</si>
  <si>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</si>
  <si>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</si>
  <si>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</si>
  <si>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</si>
  <si>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</si>
  <si>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</si>
  <si>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</si>
  <si>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</si>
  <si>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</si>
  <si>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</si>
  <si>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</si>
  <si>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渔业发展</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</si>
  <si>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</si>
  <si>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</si>
  <si>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</si>
  <si>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</si>
  <si>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</si>
  <si>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</si>
  <si>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</si>
  <si>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</si>
  <si>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</si>
  <si>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</si>
  <si>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</si>
  <si>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</si>
  <si>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</si>
  <si>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</si>
  <si>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</si>
  <si>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</si>
  <si>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</si>
  <si>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</si>
  <si>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林业草原防灾减灾</t>
  </si>
  <si>
    <t xml:space="preserve">    草原管理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</si>
  <si>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</si>
  <si>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</si>
  <si>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</si>
  <si>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</si>
  <si>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</si>
  <si>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</si>
  <si>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</si>
  <si>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</si>
  <si>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</si>
  <si>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</si>
  <si>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</si>
  <si>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</si>
  <si>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</si>
  <si>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</si>
  <si>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</si>
  <si>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</si>
  <si>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</si>
  <si>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</si>
  <si>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</si>
  <si>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</si>
  <si>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</si>
  <si>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农村供水</t>
  </si>
  <si>
    <t xml:space="preserve">    南水北调工程建设</t>
  </si>
  <si>
    <t xml:space="preserve">    南水北调工程管理</t>
  </si>
  <si>
    <t xml:space="preserve">    其他水利支出</t>
  </si>
  <si>
    <t xml:space="preserve">  巩固脱贫攻坚成果衔接乡村振兴</t>
  </si>
  <si>
    <t xml:space="preserve">    农村基础设施建设</t>
  </si>
  <si>
    <t xml:space="preserve">    生产发展</t>
  </si>
  <si>
    <t xml:space="preserve">    社会发展</t>
  </si>
  <si>
    <t xml:space="preserve">    贷款奖补和贴息</t>
  </si>
  <si>
    <t xml:space="preserve">    “三西”农业建设专项补助</t>
  </si>
  <si>
    <t xml:space="preserve">    其他巩固脱贫攻坚成果衔接乡村振兴支出</t>
  </si>
  <si>
    <t xml:space="preserve">  农村综合改革</t>
  </si>
  <si>
    <t xml:space="preserve">    对村级公益事业建设的补助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</si>
  <si>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</si>
  <si>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</si>
  <si>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</si>
  <si>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</si>
  <si>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</si>
  <si>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</si>
  <si>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</si>
  <si>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农业保险保费补贴</t>
  </si>
  <si>
    <t xml:space="preserve">    创业担保贷款贴息及奖补</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</si>
  <si>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</si>
  <si>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</si>
  <si>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</si>
  <si>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</si>
  <si>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</si>
  <si>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其他农林水支出(款)</t>
  </si>
  <si>
    <t xml:space="preserve">    化解其他公益性乡村债务支出</t>
  </si>
  <si>
    <t xml:space="preserve">    其他农林水支出(项)</t>
  </si>
  <si>
    <t>交通运输支出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</si>
  <si>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</si>
  <si>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</si>
  <si>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</si>
  <si>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</si>
  <si>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</si>
  <si>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</si>
  <si>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</si>
  <si>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</si>
  <si>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</si>
  <si>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</si>
  <si>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</si>
  <si>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</si>
  <si>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</si>
  <si>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</si>
  <si>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</si>
  <si>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</si>
  <si>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</si>
  <si>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</si>
  <si>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</si>
  <si>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</si>
  <si>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</si>
  <si>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</si>
  <si>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</si>
  <si>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</si>
  <si>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</si>
  <si>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</si>
  <si>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</si>
  <si>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</si>
  <si>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</si>
  <si>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</si>
  <si>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</si>
  <si>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</si>
  <si>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</si>
  <si>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</si>
  <si>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</si>
  <si>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</si>
  <si>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</si>
  <si>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</si>
  <si>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</si>
  <si>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</si>
  <si>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</si>
  <si>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其他交通运输支出(款)</t>
  </si>
  <si>
    <t xml:space="preserve">    公共交通运营补助</t>
  </si>
  <si>
    <t xml:space="preserve">    其他交通运输支出(项)</t>
  </si>
  <si>
    <t>资源勘探工业信息等支出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</si>
  <si>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</si>
  <si>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</si>
  <si>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</si>
  <si>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</si>
  <si>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</si>
  <si>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</si>
  <si>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</si>
  <si>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</si>
  <si>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</si>
  <si>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</si>
  <si>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</si>
  <si>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</si>
  <si>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</si>
  <si>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</si>
  <si>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</si>
  <si>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</si>
  <si>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</si>
  <si>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</si>
  <si>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</si>
  <si>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</si>
  <si>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</si>
  <si>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</si>
  <si>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</si>
  <si>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</si>
  <si>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专用通信</t>
  </si>
  <si>
    <t xml:space="preserve">    无线电及信息通信监管</t>
  </si>
  <si>
    <t xml:space="preserve">    工程建设及运行维护</t>
  </si>
  <si>
    <t xml:space="preserve">    产业发展</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</si>
  <si>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</si>
  <si>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</si>
  <si>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</si>
  <si>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</si>
  <si>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</si>
  <si>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</si>
  <si>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</si>
  <si>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</si>
  <si>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</si>
  <si>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</si>
  <si>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其他资源勘探工业信息等支出(款)</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</si>
  <si>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</si>
  <si>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</si>
  <si>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</si>
  <si>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</si>
  <si>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其他资源勘探工业信息等支出(项)</t>
  </si>
  <si>
    <t>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</si>
  <si>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</si>
  <si>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</si>
  <si>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</si>
  <si>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</si>
  <si>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</si>
  <si>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</si>
  <si>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</si>
  <si>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</si>
  <si>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</si>
  <si>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其他商业服务业等支出(款)</t>
  </si>
  <si>
    <t xml:space="preserve">    服务业基础设施建设</t>
  </si>
  <si>
    <t xml:space="preserve">    其他商业服务业等支出(项)</t>
  </si>
  <si>
    <t>金融支出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</si>
  <si>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</si>
  <si>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</si>
  <si>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</si>
  <si>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</si>
  <si>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</si>
  <si>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</si>
  <si>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</si>
  <si>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</si>
  <si>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</si>
  <si>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</si>
  <si>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</si>
  <si>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</si>
  <si>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</si>
  <si>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</si>
  <si>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</si>
  <si>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</si>
  <si>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</si>
  <si>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</si>
  <si>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</si>
  <si>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</si>
  <si>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</si>
  <si>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</si>
  <si>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其他金融支出(款)</t>
  </si>
  <si>
    <t xml:space="preserve">    重点企业贷款贴息</t>
  </si>
  <si>
    <t xml:space="preserve">    其他金融支出(项)</t>
  </si>
  <si>
    <t>援助其他地区支出</t>
  </si>
  <si>
    <t xml:space="preserve">  一般公共服务</t>
  </si>
  <si>
    <t xml:space="preserve">  教育</t>
  </si>
  <si>
    <t xml:space="preserve">  文化旅游体育与传媒</t>
  </si>
  <si>
    <t xml:space="preserve">  卫生健康</t>
  </si>
  <si>
    <t xml:space="preserve">  节能环保</t>
  </si>
  <si>
    <t xml:space="preserve">  交通运输</t>
  </si>
  <si>
    <t xml:space="preserve">  住房保障</t>
  </si>
  <si>
    <t xml:space="preserve">  其他支出</t>
  </si>
  <si>
    <t>自然资源海洋气象等支出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</si>
  <si>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</si>
  <si>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</si>
  <si>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</si>
  <si>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</si>
  <si>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</si>
  <si>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</si>
  <si>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</si>
  <si>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</si>
  <si>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xml:space="preserve">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</si>
  <si>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</si>
  <si>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</si>
  <si>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</si>
  <si>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</si>
  <si>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</si>
  <si>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</si>
  <si>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</si>
  <si>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</si>
  <si>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</si>
  <si>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</si>
  <si>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</si>
  <si>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</si>
  <si>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</si>
  <si>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</si>
  <si>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</si>
  <si>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</si>
  <si>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</si>
  <si>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</si>
  <si>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</si>
  <si>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</si>
  <si>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</si>
  <si>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</si>
  <si>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</si>
  <si>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</si>
  <si>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</si>
  <si>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</si>
  <si>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其他自然资源海洋气象等支出(款)</t>
  </si>
  <si>
    <t xml:space="preserve">    其他自然资源海洋气象等支出(项)</t>
  </si>
  <si>
    <t>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</si>
  <si>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</si>
  <si>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</si>
  <si>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</si>
  <si>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</si>
  <si>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</si>
  <si>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</si>
  <si>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</si>
  <si>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</si>
  <si>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</si>
  <si>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</si>
  <si>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保障性租赁住房</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</si>
  <si>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</si>
  <si>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</si>
  <si>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</si>
  <si>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</si>
  <si>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</si>
  <si>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</si>
  <si>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</si>
  <si>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</si>
  <si>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</si>
  <si>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粮油物资储备支出</t>
  </si>
  <si>
    <t xml:space="preserve">  粮油物资事务</t>
  </si>
  <si>
    <t xml:space="preserve">    财务和审计支出</t>
  </si>
  <si>
    <t xml:space="preserve">    信息统计</t>
  </si>
  <si>
    <t xml:space="preserve">    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</si>
  <si>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</si>
  <si>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</si>
  <si>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</si>
  <si>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</si>
  <si>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</si>
  <si>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</si>
  <si>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</si>
  <si>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设施安全</t>
  </si>
  <si>
    <t xml:space="preserve">    物资保管保养</t>
  </si>
  <si>
    <t xml:space="preserve">    其他粮油物资事务支出</t>
  </si>
  <si>
    <t xml:space="preserve">  能源储备</t>
  </si>
  <si>
    <t xml:space="preserve">    石油储备</t>
  </si>
  <si>
    <t xml:space="preserve">    天然铀储备</t>
  </si>
  <si>
    <t xml:space="preserve">    煤炭储备</t>
  </si>
  <si>
    <t xml:space="preserve">    成品油储备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</si>
  <si>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</si>
  <si>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</si>
  <si>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</si>
  <si>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</si>
  <si>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</si>
  <si>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</si>
  <si>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</si>
  <si>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</si>
  <si>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</si>
  <si>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</si>
  <si>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</si>
  <si>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</si>
  <si>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</si>
  <si>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</si>
  <si>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</si>
  <si>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</si>
  <si>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</si>
  <si>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</si>
  <si>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</si>
  <si>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</si>
  <si>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灾害防治及应急管理支出</t>
  </si>
  <si>
    <t xml:space="preserve">  应急管理事务</t>
  </si>
  <si>
    <t xml:space="preserve">    灾害风险防治</t>
  </si>
  <si>
    <t xml:space="preserve">    国务院安委会专项</t>
  </si>
  <si>
    <t xml:space="preserve">    安全监管</t>
  </si>
  <si>
    <t xml:space="preserve">    应急救援</t>
  </si>
  <si>
    <t xml:space="preserve">    应急管理</t>
  </si>
  <si>
    <t xml:space="preserve">    其他应急管理支出</t>
  </si>
  <si>
    <t xml:space="preserve">  消防救援事务</t>
  </si>
  <si>
    <t xml:space="preserve">    消防应急救援</t>
  </si>
  <si>
    <t xml:space="preserve">    其他消防救援事务支出</t>
  </si>
  <si>
    <t xml:space="preserve">  矿山安全</t>
  </si>
  <si>
    <t xml:space="preserve">    矿山安全监察事务</t>
  </si>
  <si>
    <t xml:space="preserve">    矿山应急救援事务</t>
  </si>
  <si>
    <t xml:space="preserve">    其他矿山安全支出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</si>
  <si>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</si>
  <si>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</si>
  <si>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</si>
  <si>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</si>
  <si>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</si>
  <si>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</si>
  <si>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</si>
  <si>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</si>
  <si>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</si>
  <si>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</si>
  <si>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</si>
  <si>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</si>
  <si>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</si>
  <si>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</si>
  <si>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</si>
  <si>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自然灾害救灾补助</t>
  </si>
  <si>
    <t xml:space="preserve">    自然灾害灾后重建补助</t>
  </si>
  <si>
    <t xml:space="preserve">    其他自然灾害救灾及恢复重建支出</t>
  </si>
  <si>
    <t xml:space="preserve">  其他灾害防治及应急管理支出(款)</t>
  </si>
  <si>
    <t xml:space="preserve">    其他灾害防治及应急管理支出(项)</t>
  </si>
  <si>
    <t>其他支出(类)</t>
  </si>
  <si>
    <t xml:space="preserve">  其他支出(款)</t>
  </si>
  <si>
    <t xml:space="preserve">    其他支出(项)</t>
  </si>
  <si>
    <t>债务付息支出</t>
  </si>
  <si>
    <t xml:space="preserve">  中央政府国内债务付息支出</t>
  </si>
  <si>
    <t xml:space="preserve">  中央政府国外债务付息支出</t>
  </si>
  <si>
    <t xml:space="preserve">    中央政府境外发行主权债券付息支出</t>
  </si>
  <si>
    <t xml:space="preserve">    中央政府向外国政府借款付息支出</t>
  </si>
  <si>
    <t xml:space="preserve">    中央政府向国际金融组织借款付息支出</t>
  </si>
  <si>
    <t xml:space="preserve">    中央政府其他国外借款付息支出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</si>
  <si>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</si>
  <si>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</si>
  <si>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</si>
  <si>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</si>
  <si>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</si>
  <si>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债务发行费用支出</t>
  </si>
  <si>
    <t xml:space="preserve">  中央政府国内债务发行费用支出</t>
  </si>
  <si>
    <t xml:space="preserve">  中央政府国外债务发行费用支出</t>
  </si>
  <si>
    <t xml:space="preserve">  地方政府一般债务发行费用支出</t>
  </si>
  <si>
    <t>2023年兴县一般公共预算(基本)支出预算经济分类录入表</t>
  </si>
  <si>
    <t>预算数</t>
  </si>
  <si>
    <t>调整预算数</t>
  </si>
  <si>
    <t>一般公共预算基本支出</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</si>
  <si>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</si>
  <si>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</si>
  <si>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</si>
  <si>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</si>
  <si>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</si>
  <si>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</si>
  <si>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</si>
  <si>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</si>
  <si>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</si>
  <si>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</si>
  <si>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</si>
  <si>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</si>
  <si>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</si>
  <si>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</si>
  <si>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</si>
  <si>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</si>
  <si>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机关资本性支出(一)</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</si>
  <si>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</si>
  <si>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</si>
  <si>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</si>
  <si>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</si>
  <si>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</si>
  <si>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</si>
  <si>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</si>
  <si>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机关资本性支出(二)</t>
  </si>
  <si>
    <t>对事业单位经常性补助</t>
  </si>
  <si>
    <t xml:space="preserve">  工资福利支出</t>
  </si>
  <si>
    <t xml:space="preserve">  商品和服务支出</t>
  </si>
  <si>
    <t xml:space="preserve">  其他对事业单位补助</t>
  </si>
  <si>
    <t>对事业单位资本性补助</t>
  </si>
  <si>
    <t xml:space="preserve">  资本性支出(一)</t>
  </si>
  <si>
    <t xml:space="preserve">  资本性支出(二)</t>
  </si>
  <si>
    <t>对企业补助</t>
  </si>
  <si>
    <t xml:space="preserve">  费用补贴</t>
  </si>
  <si>
    <t xml:space="preserve">  利息补贴</t>
  </si>
  <si>
    <t xml:space="preserve">  其他对企业补助</t>
  </si>
  <si>
    <t>对企业资本性支出</t>
  </si>
  <si>
    <t xml:space="preserve">  资本金注入(一)</t>
  </si>
  <si>
    <t xml:space="preserve">  资本金注入(二)</t>
  </si>
  <si>
    <t xml:space="preserve">  政府投资基金股权投资</t>
  </si>
  <si>
    <t xml:space="preserve">  其他对企业资本性支出</t>
  </si>
  <si>
    <t>对个人和家庭的补助</t>
  </si>
  <si>
    <t xml:space="preserve">  社会福利和救助</t>
  </si>
  <si>
    <t xml:space="preserve">  助学金</t>
  </si>
  <si>
    <t xml:space="preserve">  个人农业生产补贴</t>
  </si>
  <si>
    <t xml:space="preserve">  离退休费</t>
  </si>
  <si>
    <t xml:space="preserve">  其他对个人和家庭补助</t>
  </si>
  <si>
    <t>对社会保障基金补助</t>
  </si>
  <si>
    <t xml:space="preserve">  对社会保险基金补助</t>
  </si>
  <si>
    <t xml:space="preserve">  对机关事业单位职业年金的补助</t>
  </si>
  <si>
    <t>债务利息及费用支出</t>
  </si>
  <si>
    <t xml:space="preserve">  国内债务付息</t>
  </si>
  <si>
    <t xml:space="preserve">  国外债务付息</t>
  </si>
  <si>
    <t xml:space="preserve">  国内债务发行费用</t>
  </si>
  <si>
    <t xml:space="preserve">  国外债务发行费用</t>
  </si>
  <si>
    <t>预备费及预留</t>
  </si>
  <si>
    <t xml:space="preserve">  预备费</t>
  </si>
  <si>
    <t xml:space="preserve">  预留</t>
  </si>
  <si>
    <t>其他支出</t>
  </si>
  <si>
    <t xml:space="preserve">  国家赔偿费用支出</t>
  </si>
  <si>
    <t xml:space="preserve">  对民间非营利组织和群众性自治组织补贴</t>
  </si>
  <si>
    <t xml:space="preserve">  经常性赠与</t>
  </si>
  <si>
    <t xml:space="preserve">  资本性赠与</t>
  </si>
  <si>
    <t>2023年兴县一般公共预算(基本)支出决算经济分类录入表</t>
  </si>
  <si>
    <t>财政拨款列支数</t>
  </si>
  <si>
    <t>财政权责发生制列支数</t>
  </si>
  <si>
    <t>2023年度兴县一般公共预算转移性收支决算录入表</t>
  </si>
  <si>
    <t>项目</t>
  </si>
  <si>
    <t>决 算 数</t>
  </si>
  <si>
    <t>上级补助收入</t>
  </si>
  <si>
    <t>补助下级支出</t>
  </si>
  <si>
    <t xml:space="preserve">  返还性收入</t>
  </si>
  <si>
    <t xml:space="preserve">  返还性支出</t>
  </si>
  <si>
    <t xml:space="preserve">    所得税基数返还收入</t>
  </si>
  <si>
    <t xml:space="preserve">    所得税基数返还支出</t>
  </si>
  <si>
    <t xml:space="preserve">    成品油税费改革税收返还收入</t>
  </si>
  <si>
    <t xml:space="preserve">    成品油税费改革税收返还支出</t>
  </si>
  <si>
    <t xml:space="preserve">    增值税税收返还收入</t>
  </si>
  <si>
    <t xml:space="preserve">    增值税税收返还支出</t>
  </si>
  <si>
    <t xml:space="preserve">    消费税税收返还收入</t>
  </si>
  <si>
    <t xml:space="preserve">    消费税税收返还支出</t>
  </si>
  <si>
    <t xml:space="preserve">    增值税“五五分享”税收返还收入</t>
  </si>
  <si>
    <t xml:space="preserve">    增值税“五五分享”税收返还支出</t>
  </si>
  <si>
    <t xml:space="preserve">    其他返还性收入</t>
  </si>
  <si>
    <t xml:space="preserve">    其他返还性支出</t>
  </si>
  <si>
    <t xml:space="preserve">  一般性转移支付收入</t>
  </si>
  <si>
    <t xml:space="preserve">  一般性转移支付支出</t>
  </si>
  <si>
    <t xml:space="preserve">    体制补助收入</t>
  </si>
  <si>
    <t xml:space="preserve">    体制补助支出</t>
  </si>
  <si>
    <t xml:space="preserve">    均衡性转移支付收入</t>
  </si>
  <si>
    <t xml:space="preserve">    均衡性转移支付支出</t>
  </si>
  <si>
    <t xml:space="preserve">    县级基本财力保障机制奖补资金收入</t>
  </si>
  <si>
    <t xml:space="preserve">    县级基本财力保障机制奖补资金支出</t>
  </si>
  <si>
    <t xml:space="preserve">    结算补助收入</t>
  </si>
  <si>
    <t xml:space="preserve">    结算补助支出</t>
  </si>
  <si>
    <t xml:space="preserve">    资源枯竭型城市转移支付补助收入</t>
  </si>
  <si>
    <t xml:space="preserve">    资源枯竭型城市转移支付补助支出</t>
  </si>
  <si>
    <t xml:space="preserve">    企业事业单位划转补助收入</t>
  </si>
  <si>
    <t xml:space="preserve">    企业事业单位划转补助支出</t>
  </si>
  <si>
    <t xml:space="preserve">    产粮(油)大县奖励资金收入</t>
  </si>
  <si>
    <t xml:space="preserve">    产粮(油)大县奖励资金支出</t>
  </si>
  <si>
    <t xml:space="preserve">    重点生态功能区转移支付收入</t>
  </si>
  <si>
    <t xml:space="preserve">    重点生态功能区转移支付支出</t>
  </si>
  <si>
    <t xml:space="preserve">    固定数额补助收入</t>
  </si>
  <si>
    <t xml:space="preserve">    固定数额补助支出</t>
  </si>
  <si>
    <t xml:space="preserve">    革命老区转移支付收入</t>
  </si>
  <si>
    <t xml:space="preserve">    革命老区转移支付支出</t>
  </si>
  <si>
    <t xml:space="preserve">    民族地区转移支付收入</t>
  </si>
  <si>
    <t xml:space="preserve">    民族地区转移支付支出</t>
  </si>
  <si>
    <t xml:space="preserve">    边境地区转移支付收入</t>
  </si>
  <si>
    <t xml:space="preserve">    边境地区转移支付支出</t>
  </si>
  <si>
    <t xml:space="preserve">    巩固脱贫攻坚成果衔接乡村振兴转移支付收入</t>
  </si>
  <si>
    <t xml:space="preserve">    巩固脱贫攻坚成果衔接乡村振兴转移支付支出</t>
  </si>
  <si>
    <t xml:space="preserve">    一般公共服务共同财政事权转移支付收入  </t>
  </si>
  <si>
    <t xml:space="preserve">    一般公共服务共同财政事权转移支付支出  </t>
  </si>
  <si>
    <t xml:space="preserve">    外交共同财政事权转移支付收入  </t>
  </si>
  <si>
    <t xml:space="preserve">    外交共同财政事权转移支付支出 </t>
  </si>
  <si>
    <t xml:space="preserve">    国防共同财政事权转移支付收入  </t>
  </si>
  <si>
    <t xml:space="preserve">    国防共同财政事权转移支付支出 </t>
  </si>
  <si>
    <t xml:space="preserve">    公共安全共同财政事权转移支付收入  </t>
  </si>
  <si>
    <t xml:space="preserve">    公共安全共同财政事权转移支付支出 </t>
  </si>
  <si>
    <t xml:space="preserve">    教育共同财政事权转移支付收入  </t>
  </si>
  <si>
    <t xml:space="preserve">    教育共同财政事权转移支付支出 </t>
  </si>
  <si>
    <t xml:space="preserve">    科学技术共同财政事权转移支付收入  </t>
  </si>
  <si>
    <t xml:space="preserve">    科学技术共同财政事权转移支付支出  </t>
  </si>
  <si>
    <t xml:space="preserve">    文化旅游体育与传媒共同财政事权转移支付收入  </t>
  </si>
  <si>
    <t xml:space="preserve">    文化旅游体育与传媒共同财政事权转移支付支出  </t>
  </si>
  <si>
    <t xml:space="preserve">    社会保障和就业共同财政事权转移支付收入  </t>
  </si>
  <si>
    <t xml:space="preserve">    社会保障和就业共同财政事权转移支付支出 </t>
  </si>
  <si>
    <t xml:space="preserve">    医疗卫生共同财政事权转移支付收入  </t>
  </si>
  <si>
    <t xml:space="preserve">    医疗卫生共同财政事权转移支付支出  </t>
  </si>
  <si>
    <t xml:space="preserve">    节能环保共同财政事权转移支付收入  </t>
  </si>
  <si>
    <t xml:space="preserve">    节能环保共同财政事权转移支付支出</t>
  </si>
  <si>
    <t xml:space="preserve">    城乡社区共同财政事权转移支付收入  </t>
  </si>
  <si>
    <t xml:space="preserve">    城乡社区共同财政事权转移支付支出</t>
  </si>
  <si>
    <t xml:space="preserve">    农林水共同财政事权转移支付收入  </t>
  </si>
  <si>
    <t xml:space="preserve">    农林水共同财政事权转移支付支出</t>
  </si>
  <si>
    <t xml:space="preserve">    交通运输共同财政事权转移支付收入  </t>
  </si>
  <si>
    <t xml:space="preserve">    交通运输共同财政事权转移支付支出 </t>
  </si>
  <si>
    <t xml:space="preserve">    资源勘探工业信息等共同财政事权转移支付收入  </t>
  </si>
  <si>
    <t xml:space="preserve">    资源勘探工业信息等共同财政事权转移支付支出 </t>
  </si>
  <si>
    <t xml:space="preserve">    商业服务业等共同财政事权转移支付收入  </t>
  </si>
  <si>
    <t xml:space="preserve">    商业服务业等共同财政事权转移支付支出</t>
  </si>
  <si>
    <t xml:space="preserve">    金融共同财政事权转移支付收入  </t>
  </si>
  <si>
    <t xml:space="preserve">    金融共同财政事权转移支付支出 </t>
  </si>
  <si>
    <t xml:space="preserve">    自然资源海洋气象等共同财政事权转移支付收入  </t>
  </si>
  <si>
    <t xml:space="preserve">    自然资源海洋气象等共同财政事权转移支付支出  </t>
  </si>
  <si>
    <t xml:space="preserve">    住房保障共同财政事权转移支付收入  </t>
  </si>
  <si>
    <t xml:space="preserve">    住房保障共同财政事权转移支付支出</t>
  </si>
  <si>
    <t xml:space="preserve">    粮油物资储备共同财政事权转移支付收入  </t>
  </si>
  <si>
    <t xml:space="preserve">    粮油物资储备共同财政事权转移支付支出</t>
  </si>
  <si>
    <t xml:space="preserve">    灾害防治及应急管理共同财政事权转移支付收入  </t>
  </si>
  <si>
    <t xml:space="preserve">    灾害防治及应急管理共同财政事权转移支付支出  </t>
  </si>
  <si>
    <t xml:space="preserve">    其他共同财政事权转移支付收入  </t>
  </si>
  <si>
    <t xml:space="preserve">    其他共同财政事权转移支付支出 </t>
  </si>
  <si>
    <t xml:space="preserve">    增值税留抵退税转移支付收入</t>
  </si>
  <si>
    <t xml:space="preserve">    增值税留抵退税转移支付支出</t>
  </si>
  <si>
    <t xml:space="preserve">    其他退税减税降费转移支付收入</t>
  </si>
  <si>
    <t xml:space="preserve">    其他退税减税降费转移支付支出</t>
  </si>
  <si>
    <t xml:space="preserve">    补充县区财力转移支付收入</t>
  </si>
  <si>
    <t xml:space="preserve">    补充县区财力转移支付支出</t>
  </si>
  <si>
    <t xml:space="preserve">    其他一般性转移支付收入</t>
  </si>
  <si>
    <t xml:space="preserve">    其他一般性转移支付支出</t>
  </si>
  <si>
    <t xml:space="preserve">  专项转移支付收入</t>
  </si>
  <si>
    <t xml:space="preserve">  专项转移支付支出</t>
  </si>
  <si>
    <t xml:space="preserve">    一般公共服务</t>
  </si>
  <si>
    <t xml:space="preserve">    外交</t>
  </si>
  <si>
    <t xml:space="preserve">    国防</t>
  </si>
  <si>
    <t xml:space="preserve">    公共安全</t>
  </si>
  <si>
    <t xml:space="preserve">    教育</t>
  </si>
  <si>
    <t xml:space="preserve">    科学技术</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</si>
  <si>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</si>
  <si>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</si>
  <si>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</si>
  <si>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</si>
  <si>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</si>
  <si>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</si>
  <si>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交通运输</t>
  </si>
  <si>
    <t xml:space="preserve">    资源勘探工业信息等</t>
  </si>
  <si>
    <t xml:space="preserve">    商业服务业等</t>
  </si>
  <si>
    <t xml:space="preserve">    金融</t>
  </si>
  <si>
    <t xml:space="preserve">    自然资源海洋气象等</t>
  </si>
  <si>
    <t xml:space="preserve">    住房保障</t>
  </si>
  <si>
    <t xml:space="preserve">    粮油物资储备</t>
  </si>
  <si>
    <t xml:space="preserve">    灾害防治及应急管理</t>
  </si>
  <si>
    <t xml:space="preserve">    其他收入</t>
  </si>
  <si>
    <t>下级上解收入</t>
  </si>
  <si>
    <t>上解上级支出</t>
  </si>
  <si>
    <t xml:space="preserve">  体制上解收入</t>
  </si>
  <si>
    <t xml:space="preserve">  体制上解支出</t>
  </si>
  <si>
    <t xml:space="preserve">  专项上解收入</t>
  </si>
  <si>
    <t xml:space="preserve">  专项上解支出</t>
  </si>
  <si>
    <t>待偿债再融资一般债券上年结余</t>
  </si>
  <si>
    <t>上年结余收入</t>
  </si>
  <si>
    <t xml:space="preserve">调入资金   </t>
  </si>
  <si>
    <t>调出资金</t>
  </si>
  <si>
    <t xml:space="preserve">  从政府性基金预算调入</t>
  </si>
  <si>
    <t xml:space="preserve">  从国有资本经营预算调入</t>
  </si>
  <si>
    <t xml:space="preserve">  从其他资金调入</t>
  </si>
  <si>
    <t>债务收入</t>
  </si>
  <si>
    <t>债务还本支出</t>
  </si>
  <si>
    <t xml:space="preserve">  地方政府债务收入</t>
  </si>
  <si>
    <t xml:space="preserve">  地方政府一般债务还本支出</t>
  </si>
  <si>
    <t xml:space="preserve">    一般债务收入</t>
  </si>
  <si>
    <t xml:space="preserve">    地方政府一般债券还本支出</t>
  </si>
  <si>
    <t xml:space="preserve">      地方政府一般债券收入</t>
  </si>
  <si>
    <t xml:space="preserve">    地方政府向外国政府借款还本支出</t>
  </si>
  <si>
    <t xml:space="preserve">      地方政府向外国政府借款收入</t>
  </si>
  <si>
    <t xml:space="preserve">    地方政府向国际组织借款还本支出</t>
  </si>
  <si>
    <t xml:space="preserve">      地方政府向国际组织借款收入</t>
  </si>
  <si>
    <t xml:space="preserve">    地方政府其他一般债务还本支出</t>
  </si>
  <si>
    <t xml:space="preserve">      地方政府其他一般债务收入</t>
  </si>
  <si>
    <t>债务转贷收入</t>
  </si>
  <si>
    <t>债务转贷支出</t>
  </si>
  <si>
    <t xml:space="preserve">  地方政府一般债务转贷收入</t>
  </si>
  <si>
    <t xml:space="preserve">  地方政府一般债券转贷支出</t>
  </si>
  <si>
    <t xml:space="preserve">    地方政府一般债券转贷收入</t>
  </si>
  <si>
    <t xml:space="preserve">  地方政府向外国政府借款转贷支出</t>
  </si>
  <si>
    <t xml:space="preserve">    地方政府向外国政府借款转贷收入</t>
  </si>
  <si>
    <t xml:space="preserve">  地方政府向国际组织借款转贷支出</t>
  </si>
  <si>
    <t xml:space="preserve">    地方政府向国际组织借款转贷收入</t>
  </si>
  <si>
    <t xml:space="preserve">  地方政府其他一般债务转贷支出</t>
  </si>
  <si>
    <t xml:space="preserve">    地方政府其他一般债务转贷收入</t>
  </si>
  <si>
    <t>国债转贷收入</t>
  </si>
  <si>
    <t>补充预算周转金</t>
  </si>
  <si>
    <t>国债转贷资金上年结余</t>
  </si>
  <si>
    <t>拨付国债转贷资金数</t>
  </si>
  <si>
    <t>国债转贷转补助数</t>
  </si>
  <si>
    <t>国债转贷资金结余</t>
  </si>
  <si>
    <t>动用预算稳定调节基金</t>
  </si>
  <si>
    <t>安排预算稳定调节基金</t>
  </si>
  <si>
    <t>区域间转移性收入</t>
  </si>
  <si>
    <t>区域间转移性支出</t>
  </si>
  <si>
    <t xml:space="preserve">  接受其他地区援助收入</t>
  </si>
  <si>
    <t xml:space="preserve">  援助其他地区支出</t>
  </si>
  <si>
    <t xml:space="preserve">    接受其他省(自治区、直辖市、计划单列市)援助收入</t>
  </si>
  <si>
    <t xml:space="preserve">    援助其他省(自治区、直辖市、计划单列市)支出</t>
  </si>
  <si>
    <t xml:space="preserve">    接受省内其他地市(区)援助收入</t>
  </si>
  <si>
    <t xml:space="preserve">    援助省内其他地市(区)支出</t>
  </si>
  <si>
    <t xml:space="preserve">    接受市内其他县市(区)援助收入</t>
  </si>
  <si>
    <t xml:space="preserve">    援助市内其他县市(区)支出</t>
  </si>
  <si>
    <t xml:space="preserve">  生态保护补偿转移性收入</t>
  </si>
  <si>
    <t xml:space="preserve">  生态保护补偿转移性支出</t>
  </si>
  <si>
    <t xml:space="preserve">    其他省(自治区、直辖市、计划单列市)横向生态保护补偿转移性收入</t>
  </si>
  <si>
    <t xml:space="preserve">    其他省(自治区、直辖市、计划单列市)横向生态保护补偿转移性支出</t>
  </si>
  <si>
    <t xml:space="preserve">    省内其他地市(区)横向生态保护补偿转移性收入</t>
  </si>
  <si>
    <t xml:space="preserve">    省内其他地市(区)横向生态保护补偿转移性支出</t>
  </si>
  <si>
    <t xml:space="preserve">    市内其他县市(区)横向生态保护补偿转移性收入</t>
  </si>
  <si>
    <t xml:space="preserve">    市内其他县市(区)横向生态保护补偿转移性支出</t>
  </si>
  <si>
    <t xml:space="preserve">  土地指标调剂转移性收入</t>
  </si>
  <si>
    <t xml:space="preserve">  土地指标调剂转移性支出</t>
  </si>
  <si>
    <t xml:space="preserve">    其他省(自治区、直辖市、计划单列市)横向土地指标调剂转移性收入</t>
  </si>
  <si>
    <t xml:space="preserve">    其他省(自治区、直辖市、计划单列市)横向土地指标调剂转移性支出</t>
  </si>
  <si>
    <t xml:space="preserve">    省内其他地市(区)横向土地指标调剂转移性收入</t>
  </si>
  <si>
    <t xml:space="preserve">    省内其他地市(区)横向土地指标调剂转移性支出</t>
  </si>
  <si>
    <t xml:space="preserve">    市内其他县市(区)横向土地指标调剂转移性收入</t>
  </si>
  <si>
    <t xml:space="preserve">    市内其他县市(区)横向土地指标调剂转移性支出</t>
  </si>
  <si>
    <t xml:space="preserve">  其他转移性收入</t>
  </si>
  <si>
    <t xml:space="preserve">  其他转移性支出</t>
  </si>
  <si>
    <t xml:space="preserve">    其他省(自治区、直辖市、计划单列市)其他转移性收入</t>
  </si>
  <si>
    <t xml:space="preserve">    其他省(自治区、直辖市、计划单列市)其他转移性支出</t>
  </si>
  <si>
    <t xml:space="preserve">    省内其他地市(区)其他转移性收入</t>
  </si>
  <si>
    <t xml:space="preserve">    省内其他地市(区)其他转移性支出</t>
  </si>
  <si>
    <t xml:space="preserve">    市内其他县市(区)其他转移性收入</t>
  </si>
  <si>
    <t xml:space="preserve">    市内其他县市(区)其他转移性支出</t>
  </si>
  <si>
    <t>省补助计划单列市收入</t>
  </si>
  <si>
    <t>计划单列市上解省支出</t>
  </si>
  <si>
    <t>计划单列市上解省收入</t>
  </si>
  <si>
    <t>省补助计划单列市支出</t>
  </si>
  <si>
    <t>待偿债再融资一般债券结余</t>
  </si>
  <si>
    <t>年终结余</t>
  </si>
  <si>
    <t>减:结转下年的支出</t>
  </si>
  <si>
    <t>净结余</t>
  </si>
  <si>
    <t>收  入  总  计</t>
  </si>
  <si>
    <t>支  出  总  计</t>
  </si>
  <si>
    <t>2023年度兴县一般公共预算收入预算变动情况录入表</t>
  </si>
  <si>
    <t>变动项目</t>
  </si>
  <si>
    <t>上级专项调整数</t>
  </si>
  <si>
    <t>增加(减少)预算指标</t>
  </si>
  <si>
    <t>小计</t>
  </si>
  <si>
    <t>企业上下划</t>
  </si>
  <si>
    <t>其他</t>
  </si>
  <si>
    <t xml:space="preserve">  个人所得税</t>
  </si>
  <si>
    <t xml:space="preserve">  车船税</t>
  </si>
  <si>
    <t xml:space="preserve">  船舶吨税</t>
  </si>
  <si>
    <t xml:space="preserve">  车辆购置税</t>
  </si>
  <si>
    <t xml:space="preserve">  关税</t>
  </si>
  <si>
    <t xml:space="preserve">  耕地占用税</t>
  </si>
  <si>
    <t xml:space="preserve">  契税</t>
  </si>
  <si>
    <t xml:space="preserve">  烟叶税</t>
  </si>
  <si>
    <t xml:space="preserve">  环境保护税</t>
  </si>
  <si>
    <t xml:space="preserve">  其他税收收入</t>
  </si>
  <si>
    <t xml:space="preserve">  其他收入</t>
  </si>
  <si>
    <t>2023年度兴县一般公共预算支出预算变动及结余、结转情况录入表</t>
  </si>
  <si>
    <t>预算结余</t>
  </si>
  <si>
    <t>结转下年使用数</t>
  </si>
  <si>
    <t>返还性收入</t>
  </si>
  <si>
    <t>一般性转移支付</t>
  </si>
  <si>
    <t>专项转移支付</t>
  </si>
  <si>
    <t>上年结转使用数</t>
  </si>
  <si>
    <t>调入资金</t>
  </si>
  <si>
    <t>动支预备费</t>
  </si>
  <si>
    <t>科目调剂</t>
  </si>
  <si>
    <t>本年短收安排</t>
  </si>
  <si>
    <t>补助下级专款</t>
  </si>
  <si>
    <t>省补助计划单列市</t>
  </si>
  <si>
    <t xml:space="preserve">  其他共产党事务支出</t>
  </si>
  <si>
    <t xml:space="preserve">  其他一般公共服务支出</t>
  </si>
  <si>
    <t xml:space="preserve">  对外宣传</t>
  </si>
  <si>
    <t xml:space="preserve">  其他外交支出</t>
  </si>
  <si>
    <t xml:space="preserve">  国防科研事业</t>
  </si>
  <si>
    <t xml:space="preserve">  专项工程</t>
  </si>
  <si>
    <t xml:space="preserve">  其他国防支出</t>
  </si>
  <si>
    <t xml:space="preserve">  武装警察部队</t>
  </si>
  <si>
    <t xml:space="preserve">  其他公共安全支出</t>
  </si>
  <si>
    <t xml:space="preserve">  其他教育支出</t>
  </si>
  <si>
    <t xml:space="preserve">  其他科学技术支出</t>
  </si>
  <si>
    <t xml:space="preserve">  其他文化旅游体育与传媒支出</t>
  </si>
  <si>
    <t xml:space="preserve">  其他社会保障和就业支出</t>
  </si>
  <si>
    <t xml:space="preserve">  老龄卫生健康事务</t>
  </si>
  <si>
    <t xml:space="preserve">  其他卫生健康支出</t>
  </si>
  <si>
    <t xml:space="preserve">  已垦草原退耕还草</t>
  </si>
  <si>
    <t xml:space="preserve">  能源节约利用</t>
  </si>
  <si>
    <t xml:space="preserve">  可再生能源</t>
  </si>
  <si>
    <t xml:space="preserve">  循环经济</t>
  </si>
  <si>
    <t xml:space="preserve">  其他节能环保支出</t>
  </si>
  <si>
    <t xml:space="preserve">  城乡社区规划与管理</t>
  </si>
  <si>
    <t xml:space="preserve">  城乡社区环境卫生</t>
  </si>
  <si>
    <t xml:space="preserve">  建设市场管理与监督</t>
  </si>
  <si>
    <t xml:space="preserve">  其他城乡社区支出</t>
  </si>
  <si>
    <t xml:space="preserve">  其他农林水支出</t>
  </si>
  <si>
    <t xml:space="preserve">  其他交通运输支出</t>
  </si>
  <si>
    <t xml:space="preserve">  其他资源勘探工业信息等支出</t>
  </si>
  <si>
    <t xml:space="preserve">  其他商业服务业等支出</t>
  </si>
  <si>
    <t xml:space="preserve">  其他金融支出</t>
  </si>
  <si>
    <t xml:space="preserve">  其他自然资源海洋气象等支出</t>
  </si>
  <si>
    <t xml:space="preserve">  其他灾害防治及应急管理支出</t>
  </si>
  <si>
    <t>预备费</t>
  </si>
  <si>
    <t xml:space="preserve">  年初预留</t>
  </si>
  <si>
    <t>2023年度兴县政府性基金预算收入决算录入表</t>
  </si>
  <si>
    <t>政府性基金预算收入</t>
  </si>
  <si>
    <t>政府性基金收入(款)</t>
  </si>
  <si>
    <t xml:space="preserve">  农网还贷资金收入</t>
  </si>
  <si>
    <t xml:space="preserve">    中央农网还贷资金收入</t>
  </si>
  <si>
    <t xml:space="preserve">    地方农网还贷资金收入</t>
  </si>
  <si>
    <t xml:space="preserve">  铁路建设基金收入</t>
  </si>
  <si>
    <t xml:space="preserve">  民航发展基金收入</t>
  </si>
  <si>
    <t xml:space="preserve">  海南省高等级公路车辆通行附加费收入</t>
  </si>
  <si>
    <t xml:space="preserve">  旅游发展基金收入</t>
  </si>
  <si>
    <t xml:space="preserve">  国家电影事业发展专项资金收入</t>
  </si>
  <si>
    <t xml:space="preserve">  国有土地收益基金收入</t>
  </si>
  <si>
    <t xml:space="preserve">  农业土地开发资金收入</t>
  </si>
  <si>
    <t xml:space="preserve">  国有土地使用权出让收入</t>
  </si>
  <si>
    <t xml:space="preserve">    土地出让价款收入</t>
  </si>
  <si>
    <t xml:space="preserve">    补缴的土地价款</t>
  </si>
  <si>
    <t xml:space="preserve">    划拨土地收入</t>
  </si>
  <si>
    <t xml:space="preserve">    缴纳新增建设用地土地有偿使用费</t>
  </si>
  <si>
    <t xml:space="preserve">    其他土地出让收入</t>
  </si>
  <si>
    <t xml:space="preserve">  大中型水库移民后期扶持基金收入</t>
  </si>
  <si>
    <t xml:space="preserve">  大中型水库库区基金收入</t>
  </si>
  <si>
    <t xml:space="preserve">    中央大中型水库库区基金收入</t>
  </si>
  <si>
    <t xml:space="preserve">    地方大中型水库库区基金收入</t>
  </si>
  <si>
    <t xml:space="preserve">  三峡水库库区基金收入</t>
  </si>
  <si>
    <t xml:space="preserve">  中央特别国债经营基金收入</t>
  </si>
  <si>
    <t xml:space="preserve">  中央特别国债经营基金财务收入</t>
  </si>
  <si>
    <t xml:space="preserve">  彩票公益金收入</t>
  </si>
  <si>
    <t xml:space="preserve">    福利彩票公益金收入</t>
  </si>
  <si>
    <t xml:space="preserve">    体育彩票公益金收入</t>
  </si>
  <si>
    <t xml:space="preserve">  城市基础设施配套费收入</t>
  </si>
  <si>
    <t xml:space="preserve">  小型水库移民扶助基金收入</t>
  </si>
  <si>
    <t xml:space="preserve">  国家重大水利工程建设基金收入</t>
  </si>
  <si>
    <t xml:space="preserve">    中央重大水利工程建设资金</t>
  </si>
  <si>
    <t xml:space="preserve">    地方重大水利工程建设资金</t>
  </si>
  <si>
    <t xml:space="preserve">  车辆通行费</t>
  </si>
  <si>
    <t xml:space="preserve">  核电站乏燃料处理处置基金收入</t>
  </si>
  <si>
    <t xml:space="preserve">  可再生能源电价附加收入</t>
  </si>
  <si>
    <t xml:space="preserve">  船舶油污损害赔偿基金收入</t>
  </si>
  <si>
    <t xml:space="preserve">  废弃电器电子产品处理基金收入</t>
  </si>
  <si>
    <t xml:space="preserve">    税务部门征收的废弃电器电子产品处理基金收入</t>
  </si>
  <si>
    <t xml:space="preserve">    海关征收的废弃电器电子产品处理基金收入</t>
  </si>
  <si>
    <t xml:space="preserve">  污水处理费收入</t>
  </si>
  <si>
    <t xml:space="preserve">  彩票发行机构和彩票销售机构的业务费用</t>
  </si>
  <si>
    <t xml:space="preserve">    福利彩票发行机构的业务费用</t>
  </si>
  <si>
    <t xml:space="preserve">    体育彩票发行机构的业务费用</t>
  </si>
  <si>
    <t xml:space="preserve">    福利彩票销售机构的业务费用</t>
  </si>
  <si>
    <t xml:space="preserve">    体育彩票销售机构的业务费用</t>
  </si>
  <si>
    <t xml:space="preserve">    彩票兑奖周转金</t>
  </si>
  <si>
    <t xml:space="preserve">    彩票发行销售风险基金</t>
  </si>
  <si>
    <t xml:space="preserve">    彩票市场调控资金收入</t>
  </si>
  <si>
    <t xml:space="preserve">  抗疫特别国债财务基金收入</t>
  </si>
  <si>
    <t xml:space="preserve">  其他政府性基金收入</t>
  </si>
  <si>
    <t>专项债务对应项目专项收入</t>
  </si>
  <si>
    <t xml:space="preserve">  海南省高等级公路车辆通行附加费专项债务对应项目专项收入  </t>
  </si>
  <si>
    <t xml:space="preserve">  国家电影事业发展专项资金专项债务对应项目专项收入  </t>
  </si>
  <si>
    <t xml:space="preserve">  国有土地使用权出让金专项债务对应项目专项收入  </t>
  </si>
  <si>
    <t xml:space="preserve">    土地储备专项债券对应项目专项收入      </t>
  </si>
  <si>
    <t xml:space="preserve">    棚户区改造专项债券对应项目专项收入  </t>
  </si>
  <si>
    <t xml:space="preserve">    其他国有土地使用权出让金专项债务对应项目专项收入  </t>
  </si>
  <si>
    <t xml:space="preserve">  农业土地开发资金专项债务对应项目专项收入  </t>
  </si>
  <si>
    <t xml:space="preserve">  大中型水库库区基金专项债务对应项目专项收入  </t>
  </si>
  <si>
    <t xml:space="preserve">  城市基础设施配套费专项债务对应项目专项收入  </t>
  </si>
  <si>
    <t xml:space="preserve">  小型水库移民扶助基金专项债务对应项目专项收入  </t>
  </si>
  <si>
    <t xml:space="preserve">  国家重大水利工程建设基金专项债务对应项目专项收入  </t>
  </si>
  <si>
    <t xml:space="preserve">  车辆通行费专项债务对应项目专项收入  </t>
  </si>
  <si>
    <t xml:space="preserve">    政府收费公路专项债券对应项目专项收入  </t>
  </si>
  <si>
    <t xml:space="preserve">    其他车辆通行费专项债务对应项目专项收入  </t>
  </si>
  <si>
    <t xml:space="preserve">  污水处理费专项债务对应项目专项收入  </t>
  </si>
  <si>
    <t xml:space="preserve">  其他政府性基金专项债务对应项目专项收入  </t>
  </si>
  <si>
    <t xml:space="preserve">    其他地方自行试点项目收益专项债券对应项目专项收入  </t>
  </si>
  <si>
    <t xml:space="preserve">    其他政府性基金专项债务对应项目专项收入  </t>
  </si>
  <si>
    <t>2023年度兴县政府性基金预算支出决算功能分类录入表</t>
  </si>
  <si>
    <t>政府性基金预算支出</t>
  </si>
  <si>
    <t xml:space="preserve">  核电站乏燃料处理处置基金支出</t>
  </si>
  <si>
    <t xml:space="preserve">    乏燃料运输</t>
  </si>
  <si>
    <t xml:space="preserve">    乏燃料离堆贮存</t>
  </si>
  <si>
    <t xml:space="preserve">    乏燃料后处理</t>
  </si>
  <si>
    <t xml:space="preserve">    高放废物的处理处置</t>
  </si>
  <si>
    <t xml:space="preserve">    乏燃料后处理厂的建设、运行、改造和退役</t>
  </si>
  <si>
    <t xml:space="preserve">    其他乏燃料处理处置基金支出</t>
  </si>
  <si>
    <t xml:space="preserve">  国家电影事业发展专项资金安排的支出</t>
  </si>
  <si>
    <t xml:space="preserve">    资助国产影片放映</t>
  </si>
  <si>
    <t xml:space="preserve">    资助影院建设</t>
  </si>
  <si>
    <t xml:space="preserve">    资助少数民族语电影译制</t>
  </si>
  <si>
    <t xml:space="preserve">    购买农村电影公益性放映版权服务</t>
  </si>
  <si>
    <t xml:space="preserve">    其他国家电影事业发展专项资金支出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</si>
  <si>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</si>
  <si>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</si>
  <si>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</si>
  <si>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</si>
  <si>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</si>
  <si>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t>
  </si>
  <si>
    <t xml:space="preserve">  国家电影事业发展专项资金对应专项债务收入安排的支出</t>
  </si>
  <si>
    <t xml:space="preserve">    资助城市影院</t>
  </si>
  <si>
    <t xml:space="preserve">    其他国家电影事业发展专项资金对应专项债务收入支出</t>
  </si>
  <si>
    <t xml:space="preserve">  大中型水库移民后期扶持基金支出</t>
  </si>
  <si>
    <t xml:space="preserve">    移民补助</t>
  </si>
  <si>
    <t xml:space="preserve">    基础设施建设和经济发展</t>
  </si>
  <si>
    <t xml:space="preserve">    其他大中型水库移民后期扶持基金支出</t>
  </si>
  <si>
    <t xml:space="preserve">  小型水库移民扶助基金安排的支出</t>
  </si>
  <si>
    <t xml:space="preserve">    其他小型水库移民扶助基金支出</t>
  </si>
  <si>
    <t xml:space="preserve">  小型水库移民扶助基金对应专项债务收入安排的支出</t>
  </si>
  <si>
    <t xml:space="preserve">    其他小型水库移民扶助基金对应专项债务收入安排的支出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</si>
  <si>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</si>
  <si>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</si>
  <si>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</si>
  <si>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</si>
  <si>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</si>
  <si>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</si>
  <si>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</si>
  <si>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</si>
  <si>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</si>
  <si>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</si>
  <si>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</si>
  <si>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</si>
  <si>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</si>
  <si>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</si>
  <si>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</si>
  <si>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</si>
  <si>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</si>
  <si>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</si>
  <si>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</si>
  <si>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</si>
  <si>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</si>
  <si>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农业生产发展支出</t>
  </si>
  <si>
    <t xml:space="preserve">    农村社会事业支出</t>
  </si>
  <si>
    <t xml:space="preserve">    农业农村生态环境支出</t>
  </si>
  <si>
    <t xml:space="preserve">    其他国有土地使用权出让收入安排的支出</t>
  </si>
  <si>
    <t xml:space="preserve">  国有土地收益基金安排的支出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</si>
  <si>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</si>
  <si>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</si>
  <si>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</si>
  <si>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</si>
  <si>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</si>
  <si>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</si>
  <si>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</si>
  <si>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</si>
  <si>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污水处理费安排的支出</t>
  </si>
  <si>
    <t xml:space="preserve">    污水处理设施建设和运营</t>
  </si>
  <si>
    <t xml:space="preserve">    代征手续费</t>
  </si>
  <si>
    <t xml:space="preserve">    其他污水处理费安排的支出</t>
  </si>
  <si>
    <t xml:space="preserve">  土地储备专项债券收入安排的支出  </t>
  </si>
  <si>
    <t xml:space="preserve">    征地和拆迁补偿支出  </t>
  </si>
  <si>
    <t xml:space="preserve">    土地开发支出  </t>
  </si>
  <si>
    <t xml:space="preserve">    其他土地储备专项债券收入安排的支出  </t>
  </si>
  <si>
    <t xml:space="preserve">  棚户区改造专项债券收入安排的支出  </t>
  </si>
  <si>
    <t xml:space="preserve">    其他棚户区改造专项债券收入安排的支出  </t>
  </si>
  <si>
    <t xml:space="preserve">  城市基础设施配套费对应专项债务收入安排的支出  </t>
  </si>
  <si>
    <t xml:space="preserve">    城市公共设施  </t>
  </si>
  <si>
    <t xml:space="preserve">    城市环境卫生  </t>
  </si>
  <si>
    <t xml:space="preserve">    公有房屋  </t>
  </si>
  <si>
    <t xml:space="preserve">    城市防洪  </t>
  </si>
  <si>
    <t xml:space="preserve">    其他城市基础设施配套费对应专项债务收入安排的支出  </t>
  </si>
  <si>
    <t xml:space="preserve">  污水处理费对应专项债务收入安排的支出  </t>
  </si>
  <si>
    <t xml:space="preserve">    污水处理设施建设和运营  </t>
  </si>
  <si>
    <t xml:space="preserve">    其他污水处理费对应专项债务收入安排的支出  </t>
  </si>
  <si>
    <t xml:space="preserve">  国有土地使用权出让收入对应专项债务收入安排的支出  </t>
  </si>
  <si>
    <t xml:space="preserve">    城市建设支出  </t>
  </si>
  <si>
    <t xml:space="preserve">    农村基础设施建设支出  </t>
  </si>
  <si>
    <t xml:space="preserve">    廉租住房支出  </t>
  </si>
  <si>
    <t xml:space="preserve">    棚户区改造支出  </t>
  </si>
  <si>
    <t xml:space="preserve">    公共租赁住房支出  </t>
  </si>
  <si>
    <t xml:space="preserve">    其他国有土地使用权出让收入对应专项债务收入安排的支出  </t>
  </si>
  <si>
    <t xml:space="preserve">  大中型水库库区基金安排的支出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</si>
  <si>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</si>
  <si>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</si>
  <si>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</si>
  <si>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</si>
  <si>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</si>
  <si>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</si>
  <si>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</si>
  <si>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三峡后续工作</t>
  </si>
  <si>
    <t xml:space="preserve">    地方重大水利工程建设</t>
  </si>
  <si>
    <t xml:space="preserve">    其他重大水利工程建设基金支出</t>
  </si>
  <si>
    <t xml:space="preserve">  大中型水库库区基金对应专项债务收入安排的支出  </t>
  </si>
  <si>
    <t xml:space="preserve">    基础设施建设和经济发展  </t>
  </si>
  <si>
    <t xml:space="preserve">    其他大中型水库库区基金对应专项债务收入支出  </t>
  </si>
  <si>
    <t xml:space="preserve">  国家重大水利工程建设基金对应专项债务收入安排的支出  </t>
  </si>
  <si>
    <t xml:space="preserve">    南水北调工程建设  </t>
  </si>
  <si>
    <t xml:space="preserve">    三峡工程后续工作  </t>
  </si>
  <si>
    <t xml:space="preserve">    地方重大水利工程建设  </t>
  </si>
  <si>
    <t xml:space="preserve">    其他重大水利工程建设基金对应专项债务收入支出  </t>
  </si>
  <si>
    <t xml:space="preserve">  海南省高等级公路车辆通行附加费安排的支出</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</si>
  <si>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</si>
  <si>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</si>
  <si>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</si>
  <si>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</si>
  <si>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</si>
  <si>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</si>
  <si>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</si>
  <si>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</si>
  <si>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</si>
  <si>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</si>
  <si>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</si>
  <si>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</si>
  <si>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</si>
  <si>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</si>
  <si>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</si>
  <si>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</si>
  <si>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</si>
  <si>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</si>
  <si>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</si>
  <si>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</si>
  <si>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</si>
  <si>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</si>
  <si>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</si>
  <si>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</si>
  <si>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民航安全</t>
  </si>
  <si>
    <t xml:space="preserve">    航线和机场补贴</t>
  </si>
  <si>
    <t xml:space="preserve">    民航节能减排</t>
  </si>
  <si>
    <t xml:space="preserve">    通用航空发展</t>
  </si>
  <si>
    <t xml:space="preserve">    征管经费</t>
  </si>
  <si>
    <t xml:space="preserve">    民航科教和信息建设</t>
  </si>
  <si>
    <t xml:space="preserve">    其他民航发展基金支出</t>
  </si>
  <si>
    <t xml:space="preserve">  海南省高等级公路车辆通行附加费对应专项债务收入安排的支出  </t>
  </si>
  <si>
    <t xml:space="preserve">    公路建设  </t>
  </si>
  <si>
    <t xml:space="preserve">    其他海南省高等级公路车辆通行附加费对应专项债务收入安排的支出  </t>
  </si>
  <si>
    <t xml:space="preserve">  政府收费公路专项债券收入安排的支出  </t>
  </si>
  <si>
    <t xml:space="preserve">    其他政府收费公路专项债券收入安排的支出  </t>
  </si>
  <si>
    <t xml:space="preserve">  车辆通行费对应专项债务收入安排的支出  </t>
  </si>
  <si>
    <t xml:space="preserve">  农网还贷资金支出</t>
  </si>
  <si>
    <t xml:space="preserve">    中央农网还贷资金支出</t>
  </si>
  <si>
    <t xml:space="preserve">    地方农网还贷资金支出</t>
  </si>
  <si>
    <t xml:space="preserve">    其他农网还贷资金支出</t>
  </si>
  <si>
    <t xml:space="preserve">    中央特别国债经营基金支出</t>
  </si>
  <si>
    <t xml:space="preserve">    中央特别国债经营基金财务支出</t>
  </si>
  <si>
    <t xml:space="preserve">  其他政府性基金及对应专项债务收入安排的支出</t>
  </si>
  <si>
    <t xml:space="preserve">    其他政府性基金安排的支出  </t>
  </si>
  <si>
    <t xml:space="preserve">    其他地方自行试点项目收益专项债券收入安排的支出  </t>
  </si>
  <si>
    <t xml:space="preserve">    其他政府性基金债务收入安排的支出  </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</si>
  <si>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</si>
  <si>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</si>
  <si>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</si>
  <si>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</si>
  <si>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</si>
  <si>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</si>
  <si>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</si>
  <si>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</si>
  <si>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</si>
  <si>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抗疫特别国债财务基金支出</t>
  </si>
  <si>
    <t xml:space="preserve">  彩票公益金安排的支出</t>
  </si>
  <si>
    <t xml:space="preserve">    用于补充全国社会保障基金的彩票公益金支出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</si>
  <si>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</si>
  <si>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</si>
  <si>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</si>
  <si>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</si>
  <si>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</si>
  <si>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</si>
  <si>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用于巩固脱贫攻坚成果衔接乡村振兴的彩票公益金支出</t>
  </si>
  <si>
    <t xml:space="preserve">    用于法律援助的彩票公益金支出</t>
  </si>
  <si>
    <t xml:space="preserve">    用于城乡医疗救助的彩票公益金支出</t>
  </si>
  <si>
    <t xml:space="preserve">    用于其他社会公益事业的彩票公益金支出</t>
  </si>
  <si>
    <t xml:space="preserve">  地方政府专项债务付息支出</t>
  </si>
  <si>
    <t xml:space="preserve">    海南省高等级公路车辆通行附加费债务付息支出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</si>
  <si>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</si>
  <si>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</si>
  <si>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</si>
  <si>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</si>
  <si>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</si>
  <si>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</si>
  <si>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</si>
  <si>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</si>
  <si>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</si>
  <si>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</si>
  <si>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</si>
  <si>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</si>
  <si>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</si>
  <si>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</si>
  <si>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 xml:space="preserve">  地方政府专项债务发行费用支出</t>
  </si>
  <si>
    <t xml:space="preserve">    海南省高等级公路车辆通行附加费债务发行费用支出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</si>
  <si>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</si>
  <si>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</si>
  <si>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</si>
  <si>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</si>
  <si>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</si>
  <si>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</si>
  <si>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</si>
  <si>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</si>
  <si>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</si>
  <si>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</si>
  <si>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</si>
  <si>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</si>
  <si>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其他地方自行试点项目收益专项债券发行费用支出</t>
  </si>
  <si>
    <t xml:space="preserve">    其他政府性基金债务发行费用支出</t>
  </si>
  <si>
    <t>抗疫特别国债安排的支出</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</si>
  <si>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</si>
  <si>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</si>
  <si>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</si>
  <si>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</si>
  <si>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</si>
  <si>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</si>
  <si>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</si>
  <si>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</si>
  <si>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</si>
  <si>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</si>
  <si>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</si>
  <si>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</si>
  <si>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抗疫相关支出</t>
  </si>
  <si>
    <t xml:space="preserve">    创业担保贷款贴息</t>
  </si>
  <si>
    <t xml:space="preserve">    援企稳岗补贴</t>
  </si>
  <si>
    <t xml:space="preserve">    困难群众基本生活补助</t>
  </si>
  <si>
    <t xml:space="preserve">    其他抗疫相关支出</t>
  </si>
  <si>
    <t>2023年度兴县政府性基金预算收支及结余情况录入表</t>
  </si>
  <si>
    <t>收入项目</t>
  </si>
  <si>
    <t>待偿债再融资专项债券上年结余</t>
  </si>
  <si>
    <t>支出项目</t>
  </si>
  <si>
    <t>结余项目</t>
  </si>
  <si>
    <t>待偿债再融资专项债券结余</t>
  </si>
  <si>
    <t>政府性基金预算结余</t>
  </si>
  <si>
    <t>核电站乏燃料处理处置基金收入</t>
  </si>
  <si>
    <t>核电站乏燃料处理处置基金支出</t>
  </si>
  <si>
    <t>核电站乏燃料处理处置基金结余</t>
  </si>
  <si>
    <t>国家电影事业发展专项资金相关收入</t>
  </si>
  <si>
    <t>国家电影事业发展专项资金相关支出</t>
  </si>
  <si>
    <t>国家电影事业发展专项资金相关结余</t>
  </si>
  <si>
    <t>旅游发展基金收入</t>
  </si>
  <si>
    <t>旅游发展基金支出</t>
  </si>
  <si>
    <t>旅游发展基金结余</t>
  </si>
  <si>
    <t>大中型水库移民后期扶持基金收入</t>
  </si>
  <si>
    <t>大中型水库移民后期扶持基金支出</t>
  </si>
  <si>
    <t>大中型水库移民后期扶持基金结余</t>
  </si>
  <si>
    <t>小型水库移民扶助基金相关收入</t>
  </si>
  <si>
    <t>小型水库移民扶助基金相关支出</t>
  </si>
  <si>
    <t>小型水库移民扶助基金相关结余</t>
  </si>
  <si>
    <t>可再生能源电价附加收入</t>
  </si>
  <si>
    <t>可再生能源电价附加收入安排的支出</t>
  </si>
  <si>
    <t>可再生能源电价附加结余</t>
  </si>
  <si>
    <t>废弃电器电子产品处理基金收入</t>
  </si>
  <si>
    <t>废弃电器电子产品处理基金支出</t>
  </si>
  <si>
    <t>废弃电器电子产品处理基金结余</t>
  </si>
  <si>
    <t>国有土地使用权出让相关收入</t>
  </si>
  <si>
    <t>国有土地使用权出让相关支出</t>
  </si>
  <si>
    <t>国有土地使用权出让相关结余</t>
  </si>
  <si>
    <t>国有土地收益基金相关收入</t>
  </si>
  <si>
    <t>国有土地收益基金相关支出</t>
  </si>
  <si>
    <t>国有土地收益基金相关结余</t>
  </si>
  <si>
    <t>农业土地开发资金相关收入</t>
  </si>
  <si>
    <t>农业土地开发资金相关支出</t>
  </si>
  <si>
    <t>农业土地开发资金相关结余</t>
  </si>
  <si>
    <t>城市基础设施配套费相关收入</t>
  </si>
  <si>
    <t>城市基础设施配套费相关支出</t>
  </si>
  <si>
    <t>城市基础设施配套费相关结余</t>
  </si>
  <si>
    <t>污水处理费相关收入</t>
  </si>
  <si>
    <t>污水处理费相关支出</t>
  </si>
  <si>
    <t>污水处理费相关结余</t>
  </si>
  <si>
    <t>大中型水库库区基金相关收入</t>
  </si>
  <si>
    <t>大中型水库库区基金相关支出</t>
  </si>
  <si>
    <t>大中型水库库区基金相关结余</t>
  </si>
  <si>
    <t>三峡水库库区基金收入</t>
  </si>
  <si>
    <t>三峡水库库区基金支出</t>
  </si>
  <si>
    <t>三峡水库库区基金结余</t>
  </si>
  <si>
    <t>国家重大水利工程建设基金相关收入</t>
  </si>
  <si>
    <t>国家重大水利工程建设基金相关支出</t>
  </si>
  <si>
    <t>国家重大水利工程建设基金相关结余</t>
  </si>
  <si>
    <t>海南省高等级公路车辆通行附加费相关收入</t>
  </si>
  <si>
    <t>海南省高等级公路车辆通行附加费相关支出</t>
  </si>
  <si>
    <t>海南省高等级公路车辆通行附加费相关结余</t>
  </si>
  <si>
    <t>车辆通行费相关收入</t>
  </si>
  <si>
    <t>车辆通行费相关支出</t>
  </si>
  <si>
    <t>车辆通行费相关结余</t>
  </si>
  <si>
    <t>铁路建设基金收入</t>
  </si>
  <si>
    <t>铁路建设基金支出</t>
  </si>
  <si>
    <t>铁路建设基金结余</t>
  </si>
  <si>
    <t>船舶油污损害赔偿基金收入</t>
  </si>
  <si>
    <t>船舶油污损害赔偿基金支出</t>
  </si>
  <si>
    <t>船舶油污损害赔偿基金结余</t>
  </si>
  <si>
    <t>民航发展基金收入</t>
  </si>
  <si>
    <t>民航发展基金支出</t>
  </si>
  <si>
    <t>民航发展基金结余</t>
  </si>
  <si>
    <t>农网还贷资金收入</t>
  </si>
  <si>
    <t>农网还贷资金支出</t>
  </si>
  <si>
    <t>农网还贷资金结余</t>
  </si>
  <si>
    <t>中央特别国债经营基金收入</t>
  </si>
  <si>
    <t>中央特别国债经营基金支出</t>
  </si>
  <si>
    <t>中央特别国债经营基金结余</t>
  </si>
  <si>
    <t>中央特别国债经营基金财务收入</t>
  </si>
  <si>
    <t>中央特别国债经营基金财务支出</t>
  </si>
  <si>
    <t>中央特别国债经营基金财务结余</t>
  </si>
  <si>
    <t>彩票发行机构和彩票销售机构的业务费用</t>
  </si>
  <si>
    <t>彩票发行销售机构业务费安排的支出</t>
  </si>
  <si>
    <t>彩票发行机构和彩票销售机构的业务费用结余</t>
  </si>
  <si>
    <t>彩票公益金收入</t>
  </si>
  <si>
    <t>彩票公益金安排的支出</t>
  </si>
  <si>
    <t>彩票公益金结余</t>
  </si>
  <si>
    <t>其他政府性基金相关收入</t>
  </si>
  <si>
    <t>其他政府性基金相关支出</t>
  </si>
  <si>
    <t>其他政府性基金相关结余</t>
  </si>
  <si>
    <t xml:space="preserve">  其中:抗疫特别国债上年结余收入</t>
  </si>
  <si>
    <t xml:space="preserve">  其中:抗疫特别国债安排的支出</t>
  </si>
  <si>
    <t xml:space="preserve">  其中:抗疫特别国债结余</t>
  </si>
  <si>
    <t>2023年度兴县政府性基金预算转移性收支决算录入表</t>
  </si>
  <si>
    <t>政府性基金预算上级补助收入</t>
  </si>
  <si>
    <t>政府性基金预算补助下级支出</t>
  </si>
  <si>
    <t xml:space="preserve">  政府性基金转移支付收入</t>
  </si>
  <si>
    <t xml:space="preserve">  政府性基金转移支付支出</t>
  </si>
  <si>
    <t>政府性基金预算下级上解收入</t>
  </si>
  <si>
    <t>政府性基金预算上解上级支出</t>
  </si>
  <si>
    <t>政府性基金预算上年结余收入</t>
  </si>
  <si>
    <t>政府性基金预算调入资金</t>
  </si>
  <si>
    <t>政府性基金预算调出资金</t>
  </si>
  <si>
    <t xml:space="preserve">  中央单位特殊上缴利润专项收入</t>
  </si>
  <si>
    <t xml:space="preserve">  其他调入政府性基金预算资金</t>
  </si>
  <si>
    <t xml:space="preserve">    一般公共预算调入</t>
  </si>
  <si>
    <t xml:space="preserve">    其他调入资金</t>
  </si>
  <si>
    <t xml:space="preserve">  地方政府专项债务还本支出</t>
  </si>
  <si>
    <t xml:space="preserve">    专项债务收入</t>
  </si>
  <si>
    <t xml:space="preserve">  抗疫特别国债还本支出</t>
  </si>
  <si>
    <t xml:space="preserve">  地方政府专项债务转贷收入</t>
  </si>
  <si>
    <t>政府性基金预算省补助计划单列市收入</t>
  </si>
  <si>
    <t>政府性基金预算省补助计划单列市支出</t>
  </si>
  <si>
    <t>政府性基金预算计划单列市上解省收入</t>
  </si>
  <si>
    <t>政府性基金预算计划单列市上解省支出</t>
  </si>
  <si>
    <t>政府性基金预算年终结余</t>
  </si>
  <si>
    <t>收　　入　　总　　计　</t>
  </si>
  <si>
    <t>支　　出　　总　　计　</t>
  </si>
  <si>
    <t>2023年度兴县政府性基金预算收入预算变动情况录入表</t>
  </si>
  <si>
    <t>预算科目</t>
  </si>
  <si>
    <t>海南省高等级公路车辆通行附加费收入</t>
  </si>
  <si>
    <t>国家电影事业发展专项资金收入</t>
  </si>
  <si>
    <t>国有土地收益基金收入</t>
  </si>
  <si>
    <t>农业土地开发资金收入</t>
  </si>
  <si>
    <t>国有土地使用权出让收入</t>
  </si>
  <si>
    <t>大中型水库库区基金收入</t>
  </si>
  <si>
    <t>城市基础设施配套费收入</t>
  </si>
  <si>
    <t>小型水库移民扶助基金收入</t>
  </si>
  <si>
    <t>国家重大水利工程建设基金收入</t>
  </si>
  <si>
    <t>车辆通行费</t>
  </si>
  <si>
    <t>污水处理费收入</t>
  </si>
  <si>
    <t>抗疫特别国债财务基金收入</t>
  </si>
  <si>
    <t>其他政府性基金收入</t>
  </si>
  <si>
    <t>海南省高等级公路车辆通行附加费专项债务对应项目专项收入</t>
  </si>
  <si>
    <t>国家电影事业发展专项资金专项债务对应项目专项收入</t>
  </si>
  <si>
    <t>国有土地使用权出让金专项债务对应项目专项收入</t>
  </si>
  <si>
    <t>农业土地开发资金专项债务对应项目专项收入</t>
  </si>
  <si>
    <t>大中型水库库区基金专项债务对应项目专项收入</t>
  </si>
  <si>
    <t>城市基础设施配套费专项债务对应项目专项收入</t>
  </si>
  <si>
    <t>小型水库移民扶助基金专项债务对应项目专项收入</t>
  </si>
  <si>
    <t>国家重大水利工程建设基金专项债务对应项目专项收入</t>
  </si>
  <si>
    <t>车辆通行费专项债务对应项目专项收入</t>
  </si>
  <si>
    <t>污水处理费专项债务对应项目专项收入</t>
  </si>
  <si>
    <t>其他政府性基金专项债务对应项目专项收入</t>
  </si>
  <si>
    <t>2023年度兴县政府性基金预算支出预算变动情况录入表</t>
  </si>
  <si>
    <t>专项补助</t>
  </si>
  <si>
    <t>动用上年结余</t>
  </si>
  <si>
    <t>2023年度兴县国有资本经营预算收支决算录入表</t>
  </si>
  <si>
    <t>国有资本经营预算收入</t>
  </si>
  <si>
    <t>国有资本经营预算支出</t>
  </si>
  <si>
    <t xml:space="preserve">    国有资本经营预算补充社保基金支出</t>
  </si>
  <si>
    <t xml:space="preserve">      烟草企业利润收入</t>
  </si>
  <si>
    <t xml:space="preserve">      石油石化企业利润收入</t>
  </si>
  <si>
    <t xml:space="preserve">  解决历史遗留问题及改革成本支出</t>
  </si>
  <si>
    <t xml:space="preserve">      电力企业利润收入</t>
  </si>
  <si>
    <t xml:space="preserve">    厂办大集体改革支出</t>
  </si>
  <si>
    <t xml:space="preserve">      电信企业利润收入</t>
  </si>
  <si>
    <t xml:space="preserve">    “三供一业”移交补助支出</t>
  </si>
  <si>
    <t xml:space="preserve">      煤炭企业利润收入</t>
  </si>
  <si>
    <t xml:space="preserve">    国有企业办职教幼教补助支出</t>
  </si>
  <si>
    <t xml:space="preserve">      有色冶金采掘企业利润收入</t>
  </si>
  <si>
    <t xml:space="preserve">    国有企业办公共服务机构移交补助支出</t>
  </si>
  <si>
    <t xml:space="preserve">      钢铁企业利润收入</t>
  </si>
  <si>
    <t xml:space="preserve">    国有企业退休人员社会化管理补助支出</t>
  </si>
  <si>
    <t xml:space="preserve">      化工企业利润收入</t>
  </si>
  <si>
    <t xml:space="preserve">    国有企业棚户区改造支出</t>
  </si>
  <si>
    <t xml:space="preserve">      运输企业利润收入</t>
  </si>
  <si>
    <t xml:space="preserve">    国有企业改革成本支出</t>
  </si>
  <si>
    <t xml:space="preserve">      电子企业利润收入</t>
  </si>
  <si>
    <t xml:space="preserve">    离休干部医药费补助支出</t>
  </si>
  <si>
    <t xml:space="preserve">      机械企业利润收入</t>
  </si>
  <si>
    <t xml:space="preserve">    金融企业改革性支出</t>
  </si>
  <si>
    <t xml:space="preserve">      投资服务企业利润收入</t>
  </si>
  <si>
    <t xml:space="preserve">    其他解决历史遗留问题及改革成本支出</t>
  </si>
  <si>
    <t xml:space="preserve">      纺织轻工企业利润收入</t>
  </si>
  <si>
    <t xml:space="preserve">  国有企业资本金注入</t>
  </si>
  <si>
    <t xml:space="preserve">      贸易企业利润收入</t>
  </si>
  <si>
    <t xml:space="preserve">    国有经济结构调整支出</t>
  </si>
  <si>
    <t xml:space="preserve">      建筑施工企业利润收入</t>
  </si>
  <si>
    <t xml:space="preserve">    公益性设施投资支出</t>
  </si>
  <si>
    <t xml:space="preserve">      房地产企业利润收入</t>
  </si>
  <si>
    <t xml:space="preserve">    前瞻性战略性产业发展支出</t>
  </si>
  <si>
    <t xml:space="preserve">      建材企业利润收入</t>
  </si>
  <si>
    <t xml:space="preserve">    生态环境保护支出</t>
  </si>
  <si>
    <t xml:space="preserve">      境外企业利润收入</t>
  </si>
  <si>
    <t xml:space="preserve">    支持科技进步支出</t>
  </si>
  <si>
    <t xml:space="preserve">      对外合作企业利润收入</t>
  </si>
  <si>
    <t xml:space="preserve">    保障国家经济安全支出</t>
  </si>
  <si>
    <t xml:space="preserve">      医药企业利润收入</t>
  </si>
  <si>
    <t xml:space="preserve">    金融企业资本性支出</t>
  </si>
  <si>
    <t xml:space="preserve">      农林牧渔企业利润收入</t>
  </si>
  <si>
    <t xml:space="preserve">    其他国有企业资本金注入</t>
  </si>
  <si>
    <t xml:space="preserve">      邮政企业利润收入</t>
  </si>
  <si>
    <t xml:space="preserve">  国有企业政策性补贴(款)</t>
  </si>
  <si>
    <t xml:space="preserve">      军工企业利润收入</t>
  </si>
  <si>
    <t xml:space="preserve">    国有企业政策性补贴(项)</t>
  </si>
  <si>
    <t xml:space="preserve">      转制科研院所利润收入</t>
  </si>
  <si>
    <t xml:space="preserve">  其他国有资本经营预算支出(款)</t>
  </si>
  <si>
    <t xml:space="preserve">      地质勘查企业利润收入</t>
  </si>
  <si>
    <t xml:space="preserve">    其他国有资本经营预算支出(项)</t>
  </si>
  <si>
    <t xml:space="preserve">      卫生体育福利企业利润收入</t>
  </si>
  <si>
    <t xml:space="preserve">      教育文化广播企业利润收入</t>
  </si>
  <si>
    <t xml:space="preserve">      科学研究企业利润收入</t>
  </si>
  <si>
    <t xml:space="preserve">      机关社团所属企业利润收入</t>
  </si>
  <si>
    <t xml:space="preserve">      其他国有资本经营预算企业利润收入</t>
  </si>
  <si>
    <t xml:space="preserve">      国有控股公司股利、股息收入</t>
  </si>
  <si>
    <t xml:space="preserve">      国有参股公司股利、股息收入</t>
  </si>
  <si>
    <t xml:space="preserve">      金融企业股利、股息收入</t>
  </si>
  <si>
    <t xml:space="preserve">      其他国有资本经营预算企业股利、股息收入</t>
  </si>
  <si>
    <t xml:space="preserve">      国有股减持收入</t>
  </si>
  <si>
    <t xml:space="preserve">      国有股权、股份转让收入</t>
  </si>
  <si>
    <t xml:space="preserve">      国有独资企业产权转让收入</t>
  </si>
  <si>
    <t xml:space="preserve">      金融企业产权转让收入</t>
  </si>
  <si>
    <t xml:space="preserve">      其他国有资本经营预算企业产权转让收入</t>
  </si>
  <si>
    <t xml:space="preserve">      国有股权、股份清算收入</t>
  </si>
  <si>
    <t xml:space="preserve">      国有独资企业清算收入</t>
  </si>
  <si>
    <t xml:space="preserve">      其他国有资本经营预算企业清算收入</t>
  </si>
  <si>
    <t xml:space="preserve">    其他国有资本经营预算收入</t>
  </si>
  <si>
    <t>2023年度兴县国有资本经营预算转移性收支决算录入表</t>
  </si>
  <si>
    <t>国有资本经营预算上级补助收入</t>
  </si>
  <si>
    <t>国有资本经营预算补助下级支出</t>
  </si>
  <si>
    <t>国有资本经营预算下级上解收入</t>
  </si>
  <si>
    <t>国有资本经营预算上解上级支出</t>
  </si>
  <si>
    <t>国有资本经营预算上年结余收入</t>
  </si>
  <si>
    <t>国有资本经营预算调出资金</t>
  </si>
  <si>
    <t>国有资本经营预算省补助计划单列市收入</t>
  </si>
  <si>
    <t>国有资本经营预算省补助计划单列市支出</t>
  </si>
  <si>
    <t>国有资本经营预算计划单列市上解省收入</t>
  </si>
  <si>
    <t>国有资本经营预算计划单列市上解省支出</t>
  </si>
  <si>
    <t>国有资本经营预算年终结余</t>
  </si>
  <si>
    <t>2023年度兴县社会保险基金预算收支及结余情况录入表</t>
  </si>
  <si>
    <t>项    目</t>
  </si>
  <si>
    <t>合计</t>
  </si>
  <si>
    <t>企业职工基本养老保险基金</t>
  </si>
  <si>
    <t>城乡居民基本养老保险基金</t>
  </si>
  <si>
    <t>机关事业单位基本养老保险基金</t>
  </si>
  <si>
    <t>职工基本医疗保险(含生育保险)基金</t>
  </si>
  <si>
    <t>城乡居民基本医疗保险基金</t>
  </si>
  <si>
    <t>工伤保险基金</t>
  </si>
  <si>
    <t>失业保险基金</t>
  </si>
  <si>
    <t>一、收入</t>
  </si>
  <si>
    <t xml:space="preserve">   其中:社会保险费收入</t>
  </si>
  <si>
    <t xml:space="preserve">        财政补贴收入</t>
  </si>
  <si>
    <t xml:space="preserve">        利息收入</t>
  </si>
  <si>
    <t xml:space="preserve">        委托投资收益</t>
  </si>
  <si>
    <t xml:space="preserve">        转移收入</t>
  </si>
  <si>
    <t xml:space="preserve">        其他收入</t>
  </si>
  <si>
    <t xml:space="preserve">        全国统筹调剂资金收入</t>
  </si>
  <si>
    <t>二、支出</t>
  </si>
  <si>
    <t xml:space="preserve">   其中:社会保险待遇支出</t>
  </si>
  <si>
    <t xml:space="preserve">        转移支出</t>
  </si>
  <si>
    <t xml:space="preserve">        其他支出</t>
  </si>
  <si>
    <t xml:space="preserve">        全国统筹调剂资金支出</t>
  </si>
  <si>
    <t>三、本年收支结余</t>
  </si>
  <si>
    <t>四、年末滚存结余</t>
  </si>
  <si>
    <t>2023年度兴县地方政府债务余额情况录入表</t>
  </si>
  <si>
    <t>一般债务</t>
  </si>
  <si>
    <t>专项债务</t>
  </si>
  <si>
    <t>一般债券</t>
  </si>
  <si>
    <t>向外国政府借款</t>
  </si>
  <si>
    <t>向国际组织借款</t>
  </si>
  <si>
    <t>其他一般债务</t>
  </si>
  <si>
    <t>专项债券</t>
  </si>
  <si>
    <t>其他专项债务</t>
  </si>
  <si>
    <t>上年末地方政府债务余额</t>
  </si>
  <si>
    <t>本年地方政府债务余额限额(预算数)</t>
  </si>
  <si>
    <t>本年地方政府债务(转贷)收入</t>
  </si>
  <si>
    <t>本年地方政府债务还本支出</t>
  </si>
  <si>
    <t>本年采用其他方式化解的债务本金</t>
  </si>
  <si>
    <t>年末地方政府债务余额</t>
  </si>
  <si>
    <t>2023年度兴县地方政府专项债务分项目余额情况录入表</t>
  </si>
  <si>
    <t>政府性基金预算</t>
  </si>
  <si>
    <t>国家电影事业发展专项资金</t>
  </si>
  <si>
    <t>小型水库移民扶助基金</t>
  </si>
  <si>
    <t>国有土地使用权出让</t>
  </si>
  <si>
    <t>农业土地开发资金</t>
  </si>
  <si>
    <t>城市基础设施配套费</t>
  </si>
  <si>
    <t>污水处理费</t>
  </si>
  <si>
    <t>土地储备专项债券</t>
  </si>
  <si>
    <t>棚户区改造专项债券</t>
  </si>
  <si>
    <t>大中型水库库区基金</t>
  </si>
  <si>
    <t>国家重大水利工程建设基金</t>
  </si>
  <si>
    <t>海南省高等级公路车辆通行附加费</t>
  </si>
  <si>
    <t>政府收费公路专项债券</t>
  </si>
  <si>
    <t>其他地方自行试点项目收益专项债券</t>
  </si>
  <si>
    <t>其他政府性基金</t>
  </si>
  <si>
    <t>2023年度兴县乡镇一般公共预算收支决算录入表</t>
  </si>
  <si>
    <t>其中:地级直属乡镇</t>
  </si>
  <si>
    <t>一、税收收入</t>
  </si>
  <si>
    <t>一、一般公共服务支出</t>
  </si>
  <si>
    <t xml:space="preserve">    增值税</t>
  </si>
  <si>
    <t>二、外交支出</t>
  </si>
  <si>
    <t xml:space="preserve">    企业所得税</t>
  </si>
  <si>
    <t>三、国防支出</t>
  </si>
  <si>
    <t xml:space="preserve">    个人所得税</t>
  </si>
  <si>
    <t>四、公共安全支出</t>
  </si>
  <si>
    <t xml:space="preserve">    资源税</t>
  </si>
  <si>
    <t>五、教育支出</t>
  </si>
  <si>
    <t xml:space="preserve">    城市维护建设税</t>
  </si>
  <si>
    <t>六、科学技术支出</t>
  </si>
  <si>
    <t xml:space="preserve">    房产税</t>
  </si>
  <si>
    <t>七、文化旅游体育与传媒支出</t>
  </si>
  <si>
    <t xml:space="preserve">    印花税</t>
  </si>
  <si>
    <t>八、社会保障和就业支出</t>
  </si>
  <si>
    <t xml:space="preserve">    城镇土地使用税</t>
  </si>
  <si>
    <t>九、卫生健康支出</t>
  </si>
  <si>
    <t xml:space="preserve">    土地增值税</t>
  </si>
  <si>
    <t>十、节能环保支出</t>
  </si>
  <si>
    <t xml:space="preserve">    车船税</t>
  </si>
  <si>
    <t>十一、城乡社区支出</t>
  </si>
  <si>
    <t xml:space="preserve">    耕地占用税</t>
  </si>
  <si>
    <t>十二、农林水支出</t>
  </si>
  <si>
    <t xml:space="preserve">    契税</t>
  </si>
  <si>
    <t>十三、交通运输支出</t>
  </si>
  <si>
    <t xml:space="preserve">    烟叶税</t>
  </si>
  <si>
    <t>十四、资源勘探工业信息等支出</t>
  </si>
  <si>
    <t xml:space="preserve">    环境保护税</t>
  </si>
  <si>
    <t>十五、商业服务业等支出</t>
  </si>
  <si>
    <t xml:space="preserve">    其他税收收入</t>
  </si>
  <si>
    <t>十六、金融支出</t>
  </si>
  <si>
    <t>二、非税收入</t>
  </si>
  <si>
    <t>十七、援助其他地区支出</t>
  </si>
  <si>
    <t xml:space="preserve">    专项收入</t>
  </si>
  <si>
    <t>十八、自然资源海洋气象等支出</t>
  </si>
  <si>
    <t xml:space="preserve">    行政事业性收费收入</t>
  </si>
  <si>
    <t>十九、住房保障支出</t>
  </si>
  <si>
    <t xml:space="preserve">    罚没收入</t>
  </si>
  <si>
    <t>二十、粮油物资储备支出</t>
  </si>
  <si>
    <t xml:space="preserve">    国有资本经营收入</t>
  </si>
  <si>
    <t>二十一、灾害防治及应急管理支出</t>
  </si>
  <si>
    <t xml:space="preserve">    国有资源(资产)有偿使用收入</t>
  </si>
  <si>
    <t>二十二、预备费</t>
  </si>
  <si>
    <t xml:space="preserve">    捐赠收入</t>
  </si>
  <si>
    <t>二十三、其他支出</t>
  </si>
  <si>
    <t xml:space="preserve">    政府住房基金收入</t>
  </si>
  <si>
    <t>二十四、债务付息支出</t>
  </si>
  <si>
    <t>二十五、债务发行费用支出</t>
  </si>
  <si>
    <t>债务(转贷)收入</t>
  </si>
  <si>
    <t xml:space="preserve">  其中:净结余</t>
  </si>
  <si>
    <t>2023年度兴县乡镇政府性基金预算收支决算录入表</t>
  </si>
  <si>
    <t>其他各项政府性基金相关收入</t>
  </si>
  <si>
    <t>其他各项政府性基金相关支出</t>
  </si>
  <si>
    <t>2023年度兴县乡镇国有资本经营预算收支决算录入表</t>
  </si>
  <si>
    <t>利润收入</t>
  </si>
  <si>
    <t>解决历史遗留问题及改革成本支出</t>
  </si>
  <si>
    <t>股利、股息收入</t>
  </si>
  <si>
    <t>国有企业资本金注入</t>
  </si>
  <si>
    <t>产权转让收入</t>
  </si>
  <si>
    <t>国有企业政策性补贴</t>
  </si>
  <si>
    <t>清算收入</t>
  </si>
  <si>
    <t>其他国有资本经营预算支出</t>
  </si>
  <si>
    <t>其他国有资本经营预算收入</t>
  </si>
  <si>
    <t>2023年度兴县基本数字录入表</t>
  </si>
  <si>
    <t>单位：个、人</t>
  </si>
  <si>
    <t>年末机构数(个)</t>
  </si>
  <si>
    <t>年末职工人数</t>
  </si>
  <si>
    <t>年末其他人员</t>
  </si>
  <si>
    <t>年末学生人数</t>
  </si>
  <si>
    <t>年末遗属人员</t>
  </si>
  <si>
    <t>人员总计</t>
  </si>
  <si>
    <t>一般公共预算财政拨款开支人员</t>
  </si>
  <si>
    <t>政府性基金预算财政拨款开支人员</t>
  </si>
  <si>
    <t>经费自理人数</t>
  </si>
  <si>
    <t>独立编制机构数</t>
  </si>
  <si>
    <t>独立核算机构数</t>
  </si>
  <si>
    <t>在职人员</t>
  </si>
  <si>
    <t>离休人员</t>
  </si>
  <si>
    <t>退休人员</t>
  </si>
  <si>
    <t>其中：</t>
  </si>
  <si>
    <t>行政人员</t>
  </si>
  <si>
    <t>参照公务员法管理事业人员</t>
  </si>
  <si>
    <t>非参公事业人员</t>
  </si>
  <si>
    <t>合     计</t>
  </si>
  <si>
    <t>2023年度兴县相关指标录入表</t>
  </si>
  <si>
    <t>单位：个、人、万元</t>
  </si>
  <si>
    <t>数额</t>
  </si>
  <si>
    <t>一、上划税收</t>
  </si>
  <si>
    <t>上划中央税收</t>
  </si>
  <si>
    <t xml:space="preserve">  上划中央国内增值税</t>
  </si>
  <si>
    <t xml:space="preserve">  上划中央国内消费税</t>
  </si>
  <si>
    <t xml:space="preserve">  上划中央企业所得税</t>
  </si>
  <si>
    <t xml:space="preserve">  上划中央个人所得税</t>
  </si>
  <si>
    <t>上划省税收</t>
  </si>
  <si>
    <t>上划地市税收</t>
  </si>
  <si>
    <t>二、财政收支统计</t>
  </si>
  <si>
    <t>一般公共预算收入、政府性基金预算收入、国有资本经营预算收入中重复计算部分</t>
  </si>
  <si>
    <t>收入中其他重复计算的部分情况说明</t>
  </si>
  <si>
    <t>一般公共预算支出、政府性基金预算支出、国有资本经营预算支出中重复计算部分</t>
  </si>
  <si>
    <t>支出中其他重复计算的部分情况说明</t>
  </si>
  <si>
    <t>三、权责发生制核算情况</t>
  </si>
  <si>
    <t>一般公共预算</t>
  </si>
  <si>
    <t xml:space="preserve">  权责发生制核算的资金期初数</t>
  </si>
  <si>
    <t xml:space="preserve">  权责发生制核算的资金期末数</t>
  </si>
  <si>
    <t xml:space="preserve">  本年权责发生制核算的资金</t>
  </si>
  <si>
    <t xml:space="preserve">  国库集中支付年终结余期初数</t>
  </si>
  <si>
    <t xml:space="preserve">  国库集中支付年终结余期末数</t>
  </si>
  <si>
    <t xml:space="preserve">  本年国库集中支付结余</t>
  </si>
  <si>
    <t>国有资本经营预算</t>
  </si>
  <si>
    <t>四、一般公共预算支出年初预算情况</t>
  </si>
  <si>
    <t>全辖一般公共预算支出年初预算数(代编)</t>
  </si>
  <si>
    <t>全辖一般公共预算支出年初预算数(汇编)</t>
  </si>
  <si>
    <t>人大批准的本级全辖一般公共预算支出年初预算数(汇总)</t>
  </si>
  <si>
    <t>五、乡镇基本情况</t>
  </si>
  <si>
    <t>本年乡镇数</t>
  </si>
  <si>
    <t xml:space="preserve">  其中:实行“乡财县管”的乡镇数</t>
  </si>
  <si>
    <t>乡镇财政供养人数</t>
  </si>
  <si>
    <t xml:space="preserve">  一般公共预算财政拨款开支人数</t>
  </si>
  <si>
    <t xml:space="preserve">    其中:教师</t>
  </si>
  <si>
    <t xml:space="preserve">  政府性基金预算财政拨款开支人数</t>
  </si>
  <si>
    <t>赤字乡镇个数</t>
  </si>
  <si>
    <t>乡镇年末总人口(万人)</t>
  </si>
  <si>
    <t xml:space="preserve">  城镇人口(万人)</t>
  </si>
  <si>
    <t xml:space="preserve">  乡村人口(万人)</t>
  </si>
  <si>
    <t>六、相关统计指标</t>
  </si>
  <si>
    <t>地区生产总值</t>
  </si>
  <si>
    <t xml:space="preserve">  第一产业</t>
  </si>
  <si>
    <t xml:space="preserve">  第二产业</t>
  </si>
  <si>
    <t xml:space="preserve">  第三产业</t>
  </si>
  <si>
    <t>总人口(万人)</t>
  </si>
  <si>
    <t>城镇居民人均可支配收入(元)</t>
  </si>
  <si>
    <t>农村居民人均可支配收入(元)</t>
  </si>
  <si>
    <t>七、资产负债情况</t>
  </si>
  <si>
    <t>会计科目</t>
  </si>
  <si>
    <t>年末余额</t>
  </si>
  <si>
    <t>资产合计</t>
  </si>
  <si>
    <t xml:space="preserve">  国库存款</t>
  </si>
  <si>
    <t xml:space="preserve">  其他财政存款</t>
  </si>
  <si>
    <t xml:space="preserve">  国库现金管理资产</t>
  </si>
  <si>
    <t xml:space="preserve">  有价证券</t>
  </si>
  <si>
    <t xml:space="preserve">  应收非税收入</t>
  </si>
  <si>
    <t xml:space="preserve">  应收股利</t>
  </si>
  <si>
    <t xml:space="preserve">  借出款项</t>
  </si>
  <si>
    <t xml:space="preserve">  与下级往来</t>
  </si>
  <si>
    <t xml:space="preserve">    其中:省与计划单列市往来</t>
  </si>
  <si>
    <t xml:space="preserve">  预拨经费</t>
  </si>
  <si>
    <t xml:space="preserve">  在途款</t>
  </si>
  <si>
    <t xml:space="preserve">  其他应收款</t>
  </si>
  <si>
    <t xml:space="preserve">  应收利息</t>
  </si>
  <si>
    <t xml:space="preserve">  一年内到期的非流动资产</t>
  </si>
  <si>
    <t xml:space="preserve">  应收地方政府债券转贷款</t>
  </si>
  <si>
    <t xml:space="preserve">  应收主权外债转贷款</t>
  </si>
  <si>
    <t xml:space="preserve">  股权投资</t>
  </si>
  <si>
    <t>负债合计</t>
  </si>
  <si>
    <t xml:space="preserve">  应付短期政府债券</t>
  </si>
  <si>
    <t xml:space="preserve">  应付国库集中支付结余</t>
  </si>
  <si>
    <t xml:space="preserve">  与上级往来</t>
  </si>
  <si>
    <t xml:space="preserve">    其中:上级拨付国债转贷资金</t>
  </si>
  <si>
    <t xml:space="preserve">         计划单列市与省往来</t>
  </si>
  <si>
    <t xml:space="preserve">  其他应付款</t>
  </si>
  <si>
    <t xml:space="preserve">  应付代管资金</t>
  </si>
  <si>
    <t xml:space="preserve">  应付利息</t>
  </si>
  <si>
    <t xml:space="preserve">  一年内到期的非流动负债</t>
  </si>
  <si>
    <t xml:space="preserve">  应付长期政府债券</t>
  </si>
  <si>
    <t xml:space="preserve">  借入款项</t>
  </si>
  <si>
    <t xml:space="preserve">  应付地方政府债券转贷款</t>
  </si>
  <si>
    <t xml:space="preserve">  应付主权外债转贷款</t>
  </si>
  <si>
    <t xml:space="preserve">  其他负债</t>
  </si>
  <si>
    <t>净资产合计</t>
  </si>
  <si>
    <t xml:space="preserve">  累计盈余</t>
  </si>
  <si>
    <t xml:space="preserve">  预算稳定调节基金</t>
  </si>
  <si>
    <t xml:space="preserve">  预算周转金</t>
  </si>
  <si>
    <t xml:space="preserve">  权益法调整</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</si>
</sst>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
    <numFmt numFmtId="177" formatCode="_ &quot;¥&quot;* #,##0.00_ ;_ &quot;¥&quot;* \-#,##0.00_ ;_ &quot;¥&quot;* &quot;-&quot;??_ ;_ @_ "/>
    <numFmt numFmtId="178" formatCode="_ ¥* #,##0_ ;_ ¥* -#,##0_ ;_ ¥* &quot;-&quot;_ ;_ @_ "/>
    <numFmt numFmtId="179" formatCode="_ * #,##0.00_ ;_ * -#,##0.00_ ;_ * &quot;-&quot;??_ ;_ @_ "/>
    <numFmt numFmtId="180" formatCode="_ * #,##0_ ;_ * -#,##0_ ;_ * &quot;-&quot;_ ;_ @_ "/>
    <numFmt numFmtId="181" formatCode="#,##0"/>
    <numFmt numFmtId="182" formatCode="_ &quot;¥&quot;* #,##0_ ;_ &quot;¥&quot;* \-#,##0_ ;_ &quot;¥&quot;* &quot;-&quot;_ ;_ @_ "/>
    <numFmt numFmtId="183" formatCode="_ * #,##0_ ;_ * -#,##0_ ;_ * &quot;-&quot;_ ;_ @_ "/>
  </numFmts>
  <fonts count="26" x14ac:knownFonts="26">
    <font>
      <sz val="12.0"/>
      <name val="宋体"/>
      <charset val="134"/>
    </font>
    <font>
      <sz val="20.0"/>
      <name val="宋体"/>
      <charset val="134"/>
      <b/>
      <i val="0"/>
    </font>
    <font>
      <sz val="11.0"/>
      <name val="宋体"/>
      <charset val="134"/>
    </font>
    <font>
      <sz val="10.0"/>
      <name val="宋体"/>
      <charset val="134"/>
    </font>
    <font>
      <sz val="28.0"/>
      <name val="宋体"/>
      <charset val="134"/>
      <b/>
      <i val="0"/>
    </font>
    <font>
      <sz val="18.0"/>
      <name val="宋体"/>
      <charset val="134"/>
      <b/>
      <i val="0"/>
    </font>
    <font>
      <sz val="10.0"/>
      <name val="宋体"/>
      <charset val="134"/>
      <b/>
      <i val="0"/>
    </font>
    <font>
      <sz val="9.0"/>
      <name val="宋体"/>
      <charset val="134"/>
    </font>
    <font>
      <sz val="12.0"/>
      <color rgb="FF9C0006"/>
      <name val="宋体"/>
      <charset val="134"/>
      <b val="0"/>
      <i val="0"/>
      <strike val="0"/>
    </font>
    <font>
      <sz val="12.0"/>
      <color rgb="FF006100"/>
      <name val="宋体"/>
      <charset val="134"/>
      <b val="0"/>
      <i val="0"/>
      <strike val="0"/>
    </font>
    <font>
      <sz val="12.0"/>
      <color rgb="FF9C6500"/>
      <name val="宋体"/>
      <charset val="134"/>
      <b val="0"/>
      <i val="0"/>
      <strike val="0"/>
    </font>
    <font>
      <sz val="12.0"/>
      <color rgb="FFFA7D00"/>
      <name val="宋体"/>
      <charset val="134"/>
      <b/>
      <i val="0"/>
      <strike val="0"/>
    </font>
    <font>
      <sz val="12.0"/>
      <color rgb="FFFFFFFF"/>
      <name val="宋体"/>
      <charset val="134"/>
      <b/>
      <i val="0"/>
      <strike val="0"/>
    </font>
    <font>
      <sz val="12.0"/>
      <color rgb="FF7F7F7F"/>
      <name val="宋体"/>
      <charset val="134"/>
      <b val="0"/>
      <i/>
      <strike val="0"/>
    </font>
    <font>
      <sz val="12.0"/>
      <color rgb="FFFF0000"/>
      <name val="宋体"/>
      <charset val="134"/>
      <b val="0"/>
      <i val="0"/>
      <strike val="0"/>
    </font>
    <font>
      <sz val="12.0"/>
      <color rgb="FFFA7D00"/>
      <name val="宋体"/>
      <charset val="134"/>
      <b val="0"/>
      <i val="0"/>
      <strike val="0"/>
    </font>
    <font>
      <sz val="12.0"/>
      <color rgb="FF3F3F3F"/>
      <name val="宋体"/>
      <charset val="134"/>
      <b/>
      <i val="0"/>
      <strike val="0"/>
    </font>
    <font>
      <sz val="12.0"/>
      <color rgb="FF3F3F76"/>
      <name val="宋体"/>
      <charset val="134"/>
      <b val="0"/>
      <i val="0"/>
      <strike val="0"/>
    </font>
    <font>
      <sz val="18.0"/>
      <color rgb="FF1F497D"/>
      <name val="宋体"/>
      <charset val="134"/>
      <b val="0"/>
      <i val="0"/>
      <strike val="0"/>
    </font>
    <font>
      <sz val="15.0"/>
      <color rgb="FF1F497D"/>
      <name val="宋体"/>
      <charset val="134"/>
      <b/>
      <i val="0"/>
      <strike val="0"/>
    </font>
    <font>
      <sz val="13.0"/>
      <color rgb="FF1F497D"/>
      <name val="宋体"/>
      <charset val="134"/>
      <b/>
      <i val="0"/>
      <strike val="0"/>
    </font>
    <font>
      <sz val="11.0"/>
      <color rgb="FF1F497D"/>
      <name val="宋体"/>
      <charset val="134"/>
      <b/>
      <i val="0"/>
      <strike val="0"/>
    </font>
    <font>
      <sz val="12.0"/>
      <color rgb="FF000000"/>
      <name val="宋体"/>
      <charset val="134"/>
      <b/>
      <i val="0"/>
      <strike val="0"/>
    </font>
    <font>
      <sz val="12.0"/>
      <color rgb="FF000000"/>
      <name val="宋体"/>
      <charset val="134"/>
      <b val="0"/>
      <i val="0"/>
      <strike val="0"/>
    </font>
    <font>
      <sz val="12.0"/>
      <color rgb="FFFFFFFF"/>
      <name val="宋体"/>
      <charset val="134"/>
      <b val="0"/>
      <i val="0"/>
      <strike val="0"/>
    </font>
    <font>
      <sz val="12.0"/>
      <name val="宋体"/>
      <charset val="134"/>
    </font>
  </fonts>
  <fills count="39">
    <fill>
      <patternFill patternType="none"/>
    </fill>
    <fill>
      <patternFill patternType="gray125"/>
    </fill>
    <fill>
      <patternFill patternType="solid">
        <fgColor rgb="FF99CCFF"/>
        <bgColor indexed="64"/>
      </patternFill>
    </fill>
    <fill>
      <patternFill patternType="mediumGray">
        <fgColor rgb="FFFFFFFF"/>
        <bgColor rgb="FFFFFFFF"/>
      </patternFill>
    </fill>
    <fill>
      <patternFill patternType="solid">
        <fgColor rgb="FFC0C0C0"/>
        <bgColor indexed="64"/>
      </patternFill>
    </fill>
    <fill>
      <patternFill patternType="solid">
        <fgColor rgb="FFFFFFFF"/>
        <bgColor indexed="64"/>
      </patternFill>
    </fill>
    <fill>
      <patternFill patternType="solid">
        <fgColor rgb="FFFFFF99"/>
        <bgColor indexed="64"/>
      </patternFill>
    </fill>
    <fill>
      <patternFill patternType="solid">
        <fgColor rgb="FF9999FF"/>
        <bgColor indexed="64"/>
      </patternFill>
    </fill>
    <fill>
      <patternFill patternType="solid">
        <fgColor rgb="FFFFC7CE"/>
        <bgColor indexed="64"/>
      </patternFill>
    </fill>
    <fill>
      <patternFill patternType="solid">
        <fgColor rgb="FFC6EFCE"/>
        <bgColor indexed="64"/>
      </patternFill>
    </fill>
    <fill>
      <patternFill patternType="solid">
        <fgColor rgb="FFFFEB9C"/>
        <bgColor indexed="64"/>
      </patternFill>
    </fill>
    <fill>
      <patternFill patternType="solid">
        <fgColor rgb="FFF2F2F2"/>
        <bgColor indexed="64"/>
      </patternFill>
    </fill>
    <fill>
      <patternFill patternType="solid">
        <fgColor rgb="FFA5A5A5"/>
        <bgColor indexed="64"/>
      </patternFill>
    </fill>
    <fill>
      <patternFill patternType="solid">
        <fgColor rgb="FFFFCC99"/>
        <bgColor indexed="64"/>
      </patternFill>
    </fill>
    <fill>
      <patternFill patternType="solid">
        <fgColor rgb="FFFFFFCC"/>
        <bgColor indexed="64"/>
      </patternFill>
    </fill>
    <fill>
      <patternFill patternType="solid">
        <fgColor rgb="FFDCE6F1"/>
        <bgColor indexed="64"/>
      </patternFill>
    </fill>
    <fill>
      <patternFill patternType="solid">
        <fgColor rgb="FFF2DCDB"/>
        <bgColor indexed="64"/>
      </patternFill>
    </fill>
    <fill>
      <patternFill patternType="solid">
        <fgColor rgb="FFEBF1DE"/>
        <bgColor indexed="64"/>
      </patternFill>
    </fill>
    <fill>
      <patternFill patternType="solid">
        <fgColor rgb="FFE4DFEC"/>
        <bgColor indexed="64"/>
      </patternFill>
    </fill>
    <fill>
      <patternFill patternType="solid">
        <fgColor rgb="FFDAEEF3"/>
        <bgColor indexed="64"/>
      </patternFill>
    </fill>
    <fill>
      <patternFill patternType="solid">
        <fgColor rgb="FFFDE9D9"/>
        <bgColor indexed="64"/>
      </patternFill>
    </fill>
    <fill>
      <patternFill patternType="solid">
        <fgColor rgb="FFB8CCE4"/>
        <bgColor indexed="64"/>
      </patternFill>
    </fill>
    <fill>
      <patternFill patternType="solid">
        <fgColor rgb="FFE6B8B7"/>
        <bgColor indexed="64"/>
      </patternFill>
    </fill>
    <fill>
      <patternFill patternType="solid">
        <fgColor rgb="FFD8E4BC"/>
        <bgColor indexed="64"/>
      </patternFill>
    </fill>
    <fill>
      <patternFill patternType="solid">
        <fgColor rgb="FFCCC0DA"/>
        <bgColor indexed="64"/>
      </patternFill>
    </fill>
    <fill>
      <patternFill patternType="solid">
        <fgColor rgb="FFB7DEE8"/>
        <bgColor indexed="64"/>
      </patternFill>
    </fill>
    <fill>
      <patternFill patternType="solid">
        <fgColor rgb="FFFCD5B4"/>
        <bgColor indexed="64"/>
      </patternFill>
    </fill>
    <fill>
      <patternFill patternType="solid">
        <fgColor rgb="FF95B3D7"/>
        <bgColor indexed="64"/>
      </patternFill>
    </fill>
    <fill>
      <patternFill patternType="solid">
        <fgColor rgb="FFDA9694"/>
        <bgColor indexed="64"/>
      </patternFill>
    </fill>
    <fill>
      <patternFill patternType="solid">
        <fgColor rgb="FFC4D79B"/>
        <bgColor indexed="64"/>
      </patternFill>
    </fill>
    <fill>
      <patternFill patternType="solid">
        <fgColor rgb="FFB1A0C7"/>
        <bgColor indexed="64"/>
      </patternFill>
    </fill>
    <fill>
      <patternFill patternType="solid">
        <fgColor rgb="FF92CDDC"/>
        <bgColor indexed="64"/>
      </patternFill>
    </fill>
    <fill>
      <patternFill patternType="solid">
        <fgColor rgb="FFFABF8F"/>
        <bgColor indexed="64"/>
      </patternFill>
    </fill>
    <fill>
      <patternFill patternType="solid">
        <fgColor rgb="FF4F81BD"/>
        <bgColor indexed="64"/>
      </patternFill>
    </fill>
    <fill>
      <patternFill patternType="solid">
        <fgColor rgb="FFC0504D"/>
        <bgColor indexed="64"/>
      </patternFill>
    </fill>
    <fill>
      <patternFill patternType="solid">
        <fgColor rgb="FF9BBB59"/>
        <bgColor indexed="64"/>
      </patternFill>
    </fill>
    <fill>
      <patternFill patternType="solid">
        <fgColor rgb="FF8064A2"/>
        <bgColor indexed="64"/>
      </patternFill>
    </fill>
    <fill>
      <patternFill patternType="solid">
        <fgColor rgb="FF4BACC6"/>
        <bgColor indexed="64"/>
      </patternFill>
    </fill>
    <fill>
      <patternFill patternType="solid">
        <fgColor rgb="FFF79646"/>
        <bgColor indexed="64"/>
      </patternFill>
    </fill>
  </fills>
  <borders count="115">
    <border>
      <diagonal/>
    </border>
    <border>
      <bottom style="thin">
        <color indexed="64"/>
      </bottom>
      <diagonal/>
    </border>
    <border>
      <top style="thin">
        <color indexed="64"/>
      </top>
      <bottom style="thin">
        <color indexed="64"/>
      </bottom>
      <diagonal/>
    </border>
    <border>
      <top style="thin">
        <color indexed="64"/>
      </top>
      <diagonal/>
    </border>
    <border>
      <top style="thin">
        <color indexed="64"/>
      </top>
      <bottom style="thin">
        <color indexed="64"/>
      </bottom>
      <diagonal/>
    </border>
    <border>
      <top style="thin">
        <color indexed="64"/>
      </top>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diagonal/>
    </border>
    <border>
      <left style="thin">
        <color indexed="64"/>
      </left>
      <top style="thin">
        <color indexed="64"/>
      </top>
      <bottom style="thin">
        <color indexed="64"/>
      </bottom>
      <diagonal/>
    </border>
    <border>
      <left style="thin">
        <color indexed="64"/>
      </left>
      <right style="thin">
        <color indexed="64"/>
      </right>
      <diagonal/>
    </border>
    <border>
      <left style="thin">
        <color indexed="64"/>
      </left>
      <top style="thin">
        <color indexed="64"/>
      </top>
      <bottom style="thin">
        <color indexed="64"/>
      </bottom>
      <diagonal/>
    </border>
    <border>
      <left style="thin">
        <color indexed="64"/>
      </left>
      <diagonal/>
    </border>
    <border>
      <left style="thin">
        <color indexed="64"/>
      </left>
      <bottom style="thin">
        <color indexed="64"/>
      </bottom>
      <diagonal/>
    </border>
    <border>
      <left style="thin">
        <color indexed="64"/>
      </left>
      <right style="thin">
        <color indexed="64"/>
      </right>
      <top style="thin">
        <color indexed="64"/>
      </top>
      <bottom style="thin">
        <color indexed="64"/>
      </bottom>
      <diagonal/>
    </border>
    <border>
      <left style="thin">
        <color indexed="64"/>
      </left>
      <top style="thin">
        <color indexed="64"/>
      </top>
      <diagonal/>
    </border>
    <border>
      <left style="thin">
        <color indexed="64"/>
      </left>
      <right style="thin">
        <color indexed="64"/>
      </right>
      <diagonal/>
    </border>
    <border>
      <left style="thin">
        <color indexed="64"/>
      </left>
      <right style="thin">
        <color indexed="64"/>
      </right>
      <top style="thin">
        <color indexed="64"/>
      </top>
      <diagonal/>
    </border>
    <border>
      <left style="thin">
        <color indexed="64"/>
      </left>
      <top style="thin">
        <color indexed="64"/>
      </top>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top style="thin">
        <color indexed="64"/>
      </top>
      <bottom style="thin">
        <color indexed="64"/>
      </bottom>
      <diagonal/>
    </border>
    <border>
      <top style="thin">
        <color indexed="64"/>
      </top>
      <diagonal/>
    </border>
    <border>
      <top style="thin">
        <color indexed="64"/>
      </top>
      <bottom style="thin">
        <color indexed="64"/>
      </bottom>
      <diagonal/>
    </border>
    <border>
      <right style="thin">
        <color indexed="64"/>
      </right>
      <top style="thin">
        <color indexed="64"/>
      </top>
      <bottom style="thin">
        <color indexed="64"/>
      </bottom>
      <diagonal/>
    </border>
    <border>
      <left style="thin">
        <color indexed="64"/>
      </left>
      <right style="thin">
        <color indexed="64"/>
      </right>
      <top style="thin">
        <color indexed="64"/>
      </top>
      <diagonal/>
    </border>
    <border>
      <left style="thin">
        <color indexed="64"/>
      </left>
      <top style="thin">
        <color indexed="64"/>
      </top>
      <diagonal/>
    </border>
    <border>
      <left style="thin">
        <color indexed="64"/>
      </left>
      <diagonal/>
    </border>
    <border>
      <right style="thin">
        <color indexed="64"/>
      </right>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diagonal/>
    </border>
    <border>
      <left style="thin">
        <color indexed="64"/>
      </left>
      <top style="thin">
        <color indexed="64"/>
      </top>
      <bottom style="thin">
        <color indexed="64"/>
      </bottom>
      <diagonal/>
    </border>
    <border>
      <left style="thin">
        <color indexed="64"/>
      </left>
      <right style="thin">
        <color indexed="64"/>
      </right>
      <bottom style="thin">
        <color indexed="64"/>
      </bottom>
      <diagonal/>
    </border>
    <border>
      <left style="thin">
        <color indexed="64"/>
      </left>
      <right style="thin">
        <color indexed="64"/>
      </right>
      <top style="thin">
        <color indexed="64"/>
      </top>
      <diagonal/>
    </border>
    <border>
      <left style="thin">
        <color indexed="64"/>
      </left>
      <right style="thin">
        <color indexed="64"/>
      </right>
      <top style="thin">
        <color indexed="64"/>
      </top>
      <diagonal/>
    </border>
    <border>
      <left style="thin">
        <color indexed="64"/>
      </left>
      <right style="thin">
        <color indexed="64"/>
      </right>
      <top style="thin">
        <color indexed="64"/>
      </top>
      <diagonal/>
    </border>
    <border>
      <right style="thin">
        <color indexed="64"/>
      </right>
      <top style="thin">
        <color indexed="64"/>
      </top>
      <bottom style="thin">
        <color indexed="64"/>
      </bottom>
      <diagonal/>
    </border>
    <border>
      <left style="thin">
        <color indexed="64"/>
      </lef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top style="thin">
        <color indexed="64"/>
      </top>
      <bottom style="thin">
        <color indexed="64"/>
      </bottom>
      <diagonal/>
    </border>
    <border>
      <right style="thin">
        <color indexed="64"/>
      </right>
      <top style="thin">
        <color indexed="64"/>
      </top>
      <bottom style="thin">
        <color indexed="64"/>
      </bottom>
      <diagonal/>
    </border>
    <border>
      <right style="thin">
        <color indexed="64"/>
      </right>
      <top style="thin">
        <color indexed="64"/>
      </top>
      <bottom style="thin">
        <color indexed="64"/>
      </bottom>
      <diagonal/>
    </border>
    <border>
      <left style="thin">
        <color indexed="64"/>
      </left>
      <right style="thin">
        <color indexed="64"/>
      </right>
      <bottom style="thin">
        <color indexed="64"/>
      </bottom>
      <diagonal/>
    </border>
    <border>
      <left style="thin">
        <color indexed="64"/>
      </left>
      <top style="thin">
        <color indexed="64"/>
      </top>
      <bottom style="thin">
        <color indexed="64"/>
      </bottom>
      <diagonal/>
    </border>
    <border>
      <right style="thin">
        <color indexed="64"/>
      </right>
      <top style="thin">
        <color indexed="64"/>
      </top>
      <bottom style="thin">
        <color indexed="64"/>
      </bottom>
      <diagonal/>
    </border>
    <border>
      <left style="thin">
        <color indexed="64"/>
      </left>
      <right style="thin">
        <color indexed="64"/>
      </right>
      <bottom style="thin">
        <color indexed="64"/>
      </bottom>
      <diagonal/>
    </border>
    <border>
      <right style="thin">
        <color indexed="64"/>
      </right>
      <top style="thin">
        <color indexed="64"/>
      </top>
      <bottom style="thin">
        <color indexed="64"/>
      </bottom>
      <diagonal/>
    </border>
    <border>
      <left style="thin">
        <color indexed="64"/>
      </left>
      <top style="thin">
        <color indexed="64"/>
      </top>
      <bottom style="thin">
        <color indexed="64"/>
      </bottom>
      <diagonal/>
    </border>
    <border>
      <left style="thin">
        <color indexed="64"/>
      </left>
      <right style="thin">
        <color indexed="64"/>
      </right>
      <top style="thin">
        <color indexed="64"/>
      </top>
      <diagonal/>
    </border>
    <border>
      <left style="thin">
        <color indexed="64"/>
      </left>
      <right style="thin">
        <color indexed="64"/>
      </right>
      <top style="thin">
        <color indexed="64"/>
      </top>
      <diagonal/>
    </border>
    <border>
      <left style="thin">
        <color indexed="64"/>
      </left>
      <top style="thin">
        <color indexed="64"/>
      </top>
      <bottom style="thin">
        <color indexed="64"/>
      </bottom>
      <diagonal/>
    </border>
    <border>
      <left style="thin">
        <color indexed="64"/>
      </left>
      <right style="thin">
        <color indexed="64"/>
      </right>
      <bottom style="thin">
        <color indexed="64"/>
      </bottom>
      <diagonal/>
    </border>
    <border>
      <left style="thin">
        <color indexed="64"/>
      </left>
      <right style="thin">
        <color indexed="64"/>
      </right>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bottom style="thin">
        <color indexed="64"/>
      </bottom>
      <diagonal/>
    </border>
    <border>
      <right style="thin">
        <color indexed="64"/>
      </right>
      <top style="thin">
        <color indexed="64"/>
      </top>
      <bottom style="thin">
        <color indexed="64"/>
      </bottom>
      <diagonal/>
    </border>
    <border>
      <left style="thin">
        <color indexed="64"/>
      </left>
      <right style="thin">
        <color indexed="64"/>
      </right>
      <bottom style="thin">
        <color indexed="64"/>
      </bottom>
      <diagonal/>
    </border>
    <border>
      <top style="thin">
        <color indexed="64"/>
      </top>
      <bottom style="thin">
        <color indexed="64"/>
      </bottom>
      <diagonal/>
    </border>
    <border>
      <left style="thin">
        <color indexed="64"/>
      </left>
      <right style="thin">
        <color indexed="64"/>
      </right>
      <bottom style="thin">
        <color indexed="64"/>
      </bottom>
      <diagonal/>
    </border>
    <border>
      <left style="thin">
        <color indexed="64"/>
      </left>
      <right style="thin">
        <color indexed="64"/>
      </right>
      <top style="thin">
        <color indexed="64"/>
      </top>
      <bottom style="thin">
        <color indexed="64"/>
      </bottom>
      <diagonal/>
    </border>
    <border>
      <left style="thin">
        <color indexed="64"/>
      </lef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top style="thin">
        <color indexed="64"/>
      </top>
      <bottom style="thin">
        <color indexed="64"/>
      </bottom>
      <diagonal/>
    </border>
    <border>
      <right style="thin">
        <color indexed="64"/>
      </right>
      <top style="thin">
        <color indexed="64"/>
      </top>
      <bottom style="thin">
        <color indexed="64"/>
      </bottom>
      <diagonal/>
    </border>
    <border>
      <left style="thin">
        <color indexed="64"/>
      </left>
      <right style="thin">
        <color indexed="64"/>
      </right>
      <bottom style="thin">
        <color indexed="64"/>
      </bottom>
      <diagonal/>
    </border>
    <border>
      <right style="thin">
        <color indexed="64"/>
      </right>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diagonal/>
    </border>
    <border>
      <right style="thin">
        <color indexed="64"/>
      </right>
      <diagonal/>
    </border>
    <border>
      <left style="thin">
        <color indexed="64"/>
      </left>
      <right style="thin">
        <color indexed="64"/>
      </right>
      <top style="thin">
        <color indexed="64"/>
      </top>
      <bottom style="thin">
        <color indexed="64"/>
      </bottom>
      <diagonal/>
    </border>
    <border>
      <left style="thin">
        <color indexed="64"/>
      </left>
      <bottom style="thin">
        <color indexed="64"/>
      </bottom>
      <diagonal/>
    </border>
    <border>
      <left style="thin">
        <color indexed="64"/>
      </left>
      <diagonal/>
    </border>
    <border>
      <right style="thin">
        <color indexed="64"/>
      </right>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rgb="FF4F81BD"/>
      </bottom>
      <diagonal/>
    </border>
    <border>
      <left/>
      <right/>
      <top/>
      <bottom style="thick">
        <color rgb="FFA7BFDE"/>
      </bottom>
      <diagonal/>
    </border>
    <border>
      <left/>
      <right/>
      <top/>
      <bottom style="thick">
        <color rgb="FF95B3D7"/>
      </bottom>
      <diagonal/>
    </border>
    <border>
      <left/>
      <right/>
      <top style="thin">
        <color rgb="FF4F81BD"/>
      </top>
      <bottom style="double">
        <color rgb="FF4F81BD"/>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diagonal/>
    </border>
    <border>
      <left style="thin">
        <color indexed="64"/>
      </left>
      <right style="thin">
        <color indexed="64"/>
      </right>
      <top style="thin">
        <color indexed="64"/>
      </top>
      <bottom style="thin">
        <color indexed="64"/>
      </bottom>
      <diagonal/>
    </border>
    <border>
      <left style="thin">
        <color indexed="64"/>
      </left>
      <top style="thin">
        <color indexed="64"/>
      </top>
      <diagonal/>
    </border>
    <border>
      <left style="thin">
        <color indexed="64"/>
      </left>
      <top style="thin">
        <color indexed="64"/>
      </top>
      <bottom style="thin">
        <color indexed="64"/>
      </bottom>
      <diagonal/>
    </border>
    <border>
      <left style="thin">
        <color indexed="64"/>
      </left>
      <top style="thin">
        <color indexed="64"/>
      </top>
      <bottom style="thin">
        <color indexed="64"/>
      </bottom>
      <diagonal/>
    </border>
    <border>
      <left style="thin">
        <color indexed="64"/>
      </left>
      <right style="thin">
        <color indexed="64"/>
      </right>
      <bottom style="thin">
        <color indexed="64"/>
      </bottom>
      <diagonal/>
    </border>
    <border>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right style="thin">
        <color indexed="64"/>
      </right>
      <bottom style="thin">
        <color indexed="64"/>
      </bottom>
      <diagonal/>
    </border>
  </borders>
  <cellStyleXfs count="6">
    <xf numFmtId="0" fontId="0" fillId="0" borderId="0" applyAlignment="1" applyProtection="0"/>
    <xf numFmtId="176" applyNumberFormat="1" fontId="0" applyFill="0" fillId="0" borderId="0" applyAlignment="1" applyProtection="0"/>
    <xf numFmtId="177" applyNumberFormat="1" fontId="0" applyFill="0" fillId="0" borderId="0" applyAlignment="1" applyProtection="0"/>
    <xf numFmtId="178" applyNumberFormat="1" fontId="0" applyFill="0" fillId="0" borderId="0" applyAlignment="1" applyProtection="0"/>
    <xf numFmtId="179" applyNumberFormat="1" fontId="0" applyFill="0" fillId="0" borderId="0" applyAlignment="1" applyProtection="0"/>
    <xf numFmtId="180" applyNumberFormat="1" fontId="0" applyFill="0" fillId="0" borderId="0" applyAlignment="1" applyProtection="0"/>
  </cellStyleXfs>
  <cellXfs count="183">
    <xf numFmtId="0" fontId="0" fillId="0" borderId="0" applyAlignment="1" xfId="0"/>
    <xf numFmtId="0" fontId="0" fillId="0" borderId="0" applyAlignment="1" xfId="0"/>
    <xf numFmtId="176" applyNumberFormat="1" fontId="0" fillId="0" borderId="0" applyAlignment="1" xfId="1"/>
    <xf numFmtId="177" applyNumberFormat="1" fontId="0" fillId="0" borderId="0" applyAlignment="1" xfId="2"/>
    <xf numFmtId="178" applyNumberFormat="1" fontId="0" fillId="0" borderId="0" applyAlignment="1" xfId="3"/>
    <xf numFmtId="179" applyNumberFormat="1" fontId="0" fillId="0" borderId="0" applyAlignment="1" xfId="4"/>
    <xf numFmtId="180" applyNumberFormat="1" fontId="0" fillId="0" borderId="0" applyAlignment="1" xfId="5"/>
    <xf numFmtId="0" fontId="1" applyFont="1" fillId="0" borderId="0" applyAlignment="1" xfId="0">
      <alignment horizontal="center" vertical="center"/>
    </xf>
    <xf numFmtId="0" fontId="0" fillId="0" borderId="0" applyAlignment="1" xfId="0">
      <alignment vertical="center"/>
    </xf>
    <xf numFmtId="0" fontId="0" fillId="0" borderId="0" applyAlignment="1" xfId="0">
      <alignment horizontal="right" vertical="center"/>
    </xf>
    <xf numFmtId="181" applyNumberFormat="1" fontId="2" applyFont="1" fillId="2" applyFill="1" borderId="1" applyBorder="1" applyAlignment="1" xfId="0">
      <alignment horizontal="left" vertical="center"/>
    </xf>
    <xf numFmtId="181" applyNumberFormat="1" fontId="2" applyFont="1" fillId="2" applyFill="1" borderId="2" applyBorder="1" applyAlignment="1" xfId="0">
      <alignment horizontal="left" vertical="center"/>
    </xf>
    <xf numFmtId="181" applyNumberFormat="1" fontId="2" applyFont="1" fillId="2" applyFill="1" borderId="3" applyBorder="1" applyAlignment="1" xfId="0">
      <alignment horizontal="left" vertical="center"/>
    </xf>
    <xf numFmtId="0" fontId="2" applyFont="1" fillId="2" applyFill="1" borderId="4" applyBorder="1" applyAlignment="1" xfId="0">
      <alignment horizontal="left" vertical="center"/>
    </xf>
    <xf numFmtId="181" applyNumberFormat="1" fontId="2" applyFont="1" fillId="2" applyFill="1" borderId="0" applyAlignment="1" xfId="0">
      <alignment horizontal="left" vertical="center"/>
    </xf>
    <xf numFmtId="0" fontId="2" applyFont="1" fillId="3" applyFill="1" borderId="5" applyBorder="1" applyAlignment="1" xfId="0">
      <alignment horizontal="left" vertical="center"/>
    </xf>
    <xf numFmtId="0" fontId="2" applyFont="1" fillId="4" applyFill="1" borderId="6" applyBorder="1" applyAlignment="1" xfId="0">
      <alignment horizontal="center" vertical="center"/>
    </xf>
    <xf numFmtId="0" fontId="2" applyFont="1" fillId="4" applyFill="1" borderId="7" applyBorder="1" applyAlignment="1" xfId="0">
      <alignment vertical="center"/>
    </xf>
    <xf numFmtId="0" fontId="3" applyFont="1" fillId="5" applyFill="1" borderId="8" applyBorder="1" applyAlignment="1" xfId="0">
      <alignment horizontal="center" vertical="center"/>
    </xf>
    <xf numFmtId="0" fontId="3" applyFont="1" fillId="0" borderId="9" applyBorder="1" applyAlignment="1" xfId="0">
      <alignment horizontal="center" vertical="center"/>
    </xf>
    <xf numFmtId="0" fontId="3" applyFont="1" fillId="0" borderId="10" applyBorder="1" applyAlignment="1" xfId="0">
      <alignment vertical="center"/>
    </xf>
    <xf numFmtId="0" fontId="3" applyFont="1" fillId="4" applyFill="1" borderId="11" applyBorder="1" applyAlignment="1" xfId="0">
      <alignment horizontal="center" vertical="center"/>
    </xf>
    <xf numFmtId="0" fontId="3" applyFont="1" fillId="4" applyFill="1" borderId="12" applyBorder="1" applyAlignment="1" xfId="0">
      <alignment horizontal="left" vertical="center"/>
    </xf>
    <xf numFmtId="181" applyNumberFormat="1" fontId="3" applyFont="1" fillId="6" applyFill="1" borderId="13" applyBorder="1" applyAlignment="1" xfId="0">
      <alignment horizontal="center" vertical="center"/>
    </xf>
    <xf numFmtId="0" fontId="2" applyFont="1" fillId="0" borderId="14" applyBorder="1" applyAlignment="1" xfId="0">
      <alignment vertical="center"/>
    </xf>
    <xf numFmtId="0" fontId="3" applyFont="1" fillId="5" applyFill="1" borderId="15" applyBorder="1" applyAlignment="1" xfId="0">
      <alignment horizontal="left" vertical="center"/>
    </xf>
    <xf numFmtId="0" fontId="0" fillId="5" applyFill="1" borderId="0" applyAlignment="1" xfId="0"/>
    <xf numFmtId="0" fontId="2" applyFont="1" fillId="0" borderId="16" applyBorder="1" applyAlignment="1" xfId="0">
      <alignment vertical="center"/>
    </xf>
    <xf numFmtId="181" applyNumberFormat="1" fontId="3" applyFont="1" fillId="3" applyFill="1" borderId="17" applyBorder="1" applyAlignment="1" xfId="0">
      <alignment horizontal="center" vertical="center"/>
    </xf>
    <xf numFmtId="0" fontId="2" applyFont="1" fillId="0" borderId="18" applyBorder="1" applyAlignment="1" xfId="0">
      <alignment vertical="center"/>
    </xf>
    <xf numFmtId="0" fontId="3" applyFont="1" fillId="4" applyFill="1" borderId="19" applyBorder="1" applyAlignment="1" xfId="0">
      <alignment horizontal="left" vertical="center"/>
    </xf>
    <xf numFmtId="181" applyNumberFormat="1" fontId="3" applyFont="1" fillId="3" applyFill="1" borderId="20" applyBorder="1" applyAlignment="1" xfId="0">
      <alignment horizontal="center" vertical="center"/>
    </xf>
    <xf numFmtId="181" applyNumberFormat="1" fontId="3" applyFont="1" fillId="3" applyFill="1" borderId="21" applyBorder="1" applyAlignment="1" xfId="0">
      <alignment horizontal="center" vertical="center"/>
    </xf>
    <xf numFmtId="0" fontId="3" applyFont="1" fillId="0" borderId="22" applyBorder="1" applyAlignment="1" xfId="0">
      <alignment horizontal="left" vertical="center"/>
    </xf>
    <xf numFmtId="181" applyNumberFormat="1" fontId="3" applyFont="1" fillId="0" borderId="23" applyBorder="1" applyAlignment="1" xfId="0">
      <alignment horizontal="center" vertical="center"/>
    </xf>
    <xf numFmtId="0" fontId="2" applyFont="1" fillId="0" borderId="24" applyBorder="1" applyAlignment="1" xfId="0">
      <alignment horizontal="center" vertical="center"/>
    </xf>
    <xf numFmtId="0" fontId="3" applyFont="1" fillId="4" applyFill="1" borderId="25" applyBorder="1" applyAlignment="1" xfId="0">
      <alignment horizontal="center" vertical="center"/>
    </xf>
    <xf numFmtId="0" fontId="3" applyFont="1" fillId="4" applyFill="1" borderId="26" applyBorder="1" applyAlignment="1" xfId="0">
      <alignment horizontal="left" vertical="center"/>
    </xf>
    <xf numFmtId="0" fontId="3" applyFont="1" fillId="5" applyFill="1" borderId="0" applyAlignment="1" xfId="0">
      <alignment horizontal="center" vertical="center"/>
    </xf>
    <xf numFmtId="0" fontId="2" applyFont="1" fillId="5" applyFill="1" borderId="0" applyAlignment="1" xfId="0">
      <alignment horizontal="center" vertical="center"/>
    </xf>
    <xf numFmtId="181" applyNumberFormat="1" fontId="0" fillId="2" applyFill="1" borderId="0" applyAlignment="1" xfId="0">
      <alignment vertical="center"/>
    </xf>
    <xf numFmtId="0" fontId="4" applyFont="1" fillId="0" borderId="0" applyAlignment="1" xfId="0">
      <alignment horizontal="center" vertical="center"/>
    </xf>
    <xf numFmtId="0" fontId="5" applyFont="1" fillId="0" borderId="0" applyAlignment="1" xfId="0">
      <alignment horizontal="center" vertical="center"/>
    </xf>
    <xf numFmtId="0" fontId="3" applyFont="1" fillId="0" borderId="0" applyAlignment="1" xfId="0">
      <alignment horizontal="right" vertical="center"/>
    </xf>
    <xf numFmtId="0" fontId="6" applyFont="1" fillId="4" applyFill="1" borderId="27" applyBorder="1" applyAlignment="1" xfId="0">
      <alignment horizontal="center" vertical="center"/>
    </xf>
    <xf numFmtId="181" applyNumberFormat="1" fontId="3" applyFont="1" fillId="6" applyFill="1" borderId="28" applyBorder="1" applyAlignment="1" xfId="0">
      <alignment horizontal="right" vertical="center"/>
    </xf>
    <xf numFmtId="0" fontId="6" applyFont="1" fillId="4" applyFill="1" borderId="29" applyBorder="1" applyAlignment="1" xfId="0">
      <alignment horizontal="left" vertical="center"/>
    </xf>
    <xf numFmtId="181" applyNumberFormat="1" fontId="3" applyFont="1" fillId="7" applyFill="1" borderId="30" applyBorder="1" applyAlignment="1" xfId="0">
      <alignment horizontal="right" vertical="center"/>
    </xf>
    <xf numFmtId="181" applyNumberFormat="1" fontId="3" applyFont="1" fillId="2" applyFill="1" borderId="31" applyBorder="1" applyAlignment="1" xfId="0">
      <alignment horizontal="right" vertical="center"/>
    </xf>
    <xf numFmtId="0" fontId="6" applyFont="1" fillId="4" applyFill="1" borderId="32" applyBorder="1" applyAlignment="1" xfId="0">
      <alignment vertical="center"/>
    </xf>
    <xf numFmtId="0" fontId="3" applyFont="1" fillId="4" applyFill="1" borderId="33" applyBorder="1" applyAlignment="1" xfId="0">
      <alignment vertical="center"/>
    </xf>
    <xf numFmtId="0" fontId="3" applyFont="1" fillId="0" borderId="0" applyAlignment="1" xfId="0">
      <alignment vertical="center"/>
    </xf>
    <xf numFmtId="0" fontId="6" applyFont="1" fillId="4" applyFill="1" borderId="34" applyBorder="1" applyAlignment="1" xfId="0">
      <alignment horizontal="center" vertical="center"/>
    </xf>
    <xf numFmtId="181" applyNumberFormat="1" fontId="3" applyFont="1" fillId="3" applyFill="1" borderId="35" applyBorder="1" applyAlignment="1" xfId="0">
      <alignment horizontal="right" vertical="center"/>
    </xf>
    <xf numFmtId="0" fontId="0" fillId="0" borderId="0" applyAlignment="1" xfId="0">
      <alignment wrapText="1"/>
    </xf>
    <xf numFmtId="0" fontId="6" applyFont="1" fillId="4" applyFill="1" borderId="36" applyBorder="1" applyAlignment="1" xfId="0">
      <alignment horizontal="center" vertical="center" wrapText="1"/>
    </xf>
    <xf numFmtId="0" fontId="6" applyFont="1" fillId="4" applyFill="1" borderId="37" applyBorder="1" applyAlignment="1" xfId="0">
      <alignment horizontal="center" vertical="center" wrapText="1"/>
    </xf>
    <xf numFmtId="0" fontId="6" applyFont="1" fillId="4" applyFill="1" borderId="38" applyBorder="1" applyAlignment="1" xfId="0">
      <alignment horizontal="center" vertical="center" wrapText="1"/>
    </xf>
    <xf numFmtId="0" fontId="6" applyFont="1" fillId="4" applyFill="1" borderId="39" applyBorder="1" applyAlignment="1" xfId="0">
      <alignment horizontal="center" vertical="center" wrapText="1"/>
    </xf>
    <xf numFmtId="0" fontId="6" applyFont="1" fillId="4" applyFill="1" borderId="40" applyBorder="1" applyAlignment="1" xfId="0">
      <alignment horizontal="center" vertical="center" wrapText="1"/>
    </xf>
    <xf numFmtId="0" fontId="6" applyFont="1" fillId="4" applyFill="1" borderId="41" applyBorder="1" applyAlignment="1" xfId="0">
      <alignment horizontal="center" vertical="center" wrapText="1"/>
    </xf>
    <xf numFmtId="0" fontId="6" applyFont="1" fillId="4" applyFill="1" borderId="42" applyBorder="1" applyAlignment="1" xfId="0">
      <alignment horizontal="center" vertical="center" wrapText="1"/>
    </xf>
    <xf numFmtId="0" fontId="6" applyFont="1" fillId="4" applyFill="1" borderId="43" applyBorder="1" applyAlignment="1" xfId="0">
      <alignment horizontal="center" vertical="center" wrapText="1"/>
    </xf>
    <xf numFmtId="0" fontId="6" applyFont="1" fillId="4" applyFill="1" borderId="44" applyBorder="1" applyAlignment="1" xfId="0">
      <alignment horizontal="center" vertical="center" wrapText="1"/>
    </xf>
    <xf numFmtId="181" applyNumberFormat="1" fontId="3" applyFont="1" fillId="4" applyFill="1" borderId="45" applyBorder="1" applyAlignment="1" xfId="0">
      <alignment horizontal="right" vertical="center"/>
    </xf>
    <xf numFmtId="0" fontId="0" fillId="5" applyFill="1" borderId="0" applyAlignment="1" xfId="0">
      <alignment wrapText="1"/>
    </xf>
    <xf numFmtId="181" applyNumberFormat="1" fontId="3" applyFont="1" fillId="7" applyFill="1" borderId="46" applyBorder="1" applyAlignment="1" xfId="0">
      <alignment horizontal="right" vertical="center"/>
    </xf>
    <xf numFmtId="0" fontId="6" applyFont="1" fillId="4" applyFill="1" borderId="47" applyBorder="1" applyAlignment="1" xfId="0">
      <alignment vertical="center"/>
    </xf>
    <xf numFmtId="181" applyNumberFormat="1" fontId="3" applyFont="1" fillId="7" applyFill="1" borderId="48" applyBorder="1" applyAlignment="1" xfId="0">
      <alignment horizontal="right" vertical="center"/>
    </xf>
    <xf numFmtId="0" fontId="0" fillId="4" applyFill="1" borderId="0" applyAlignment="1" xfId="0">
      <alignment wrapText="1"/>
    </xf>
    <xf numFmtId="181" applyNumberFormat="1" fontId="3" applyFont="1" fillId="6" applyFill="1" borderId="49" applyBorder="1" applyAlignment="1" xfId="0">
      <alignment horizontal="right" vertical="center"/>
    </xf>
    <xf numFmtId="181" applyNumberFormat="1" fontId="3" applyFont="1" fillId="3" applyFill="1" borderId="50" applyBorder="1" applyAlignment="1" xfId="0">
      <alignment horizontal="right" vertical="center"/>
    </xf>
    <xf numFmtId="181" applyNumberFormat="1" fontId="3" applyFont="1" fillId="2" applyFill="1" borderId="51" applyBorder="1" applyAlignment="1" xfId="0">
      <alignment horizontal="right" vertical="center"/>
    </xf>
    <xf numFmtId="0" fontId="3" applyFont="1" fillId="4" applyFill="1" borderId="52" applyBorder="1" applyAlignment="1" xfId="0">
      <alignment horizontal="left" vertical="center"/>
    </xf>
    <xf numFmtId="181" applyNumberFormat="1" fontId="3" applyFont="1" fillId="2" applyFill="1" borderId="53" applyBorder="1" applyAlignment="1" xfId="0">
      <alignment horizontal="right" vertical="center"/>
    </xf>
    <xf numFmtId="0" fontId="3" applyFont="1" fillId="4" applyFill="1" borderId="54" applyBorder="1" applyAlignment="1" xfId="0">
      <alignment horizontal="right" vertical="center"/>
    </xf>
    <xf numFmtId="0" fontId="0" fillId="4" applyFill="1" borderId="55" applyBorder="1" applyAlignment="1" xfId="0"/>
    <xf numFmtId="0" fontId="0" fillId="4" applyFill="1" borderId="56" applyBorder="1" applyAlignment="1" xfId="0"/>
    <xf numFmtId="0" fontId="0" fillId="4" applyFill="1" borderId="57" applyBorder="1" applyAlignment="1" xfId="0"/>
    <xf numFmtId="0" fontId="3" applyFont="1" fillId="4" applyFill="1" borderId="58" applyBorder="1" applyAlignment="1" xfId="0">
      <alignment horizontal="right" vertical="center"/>
    </xf>
    <xf numFmtId="181" applyNumberFormat="1" fontId="3" applyFont="1" fillId="3" applyFill="1" borderId="59" applyBorder="1" applyAlignment="1" xfId="0">
      <alignment horizontal="right" vertical="center"/>
    </xf>
    <xf numFmtId="0" fontId="5" applyFont="1" fillId="5" applyFill="1" borderId="0" applyAlignment="1" xfId="0">
      <alignment horizontal="center" vertical="center"/>
    </xf>
    <xf numFmtId="0" fontId="3" applyFont="1" fillId="4" applyFill="1" borderId="60" applyBorder="1" applyAlignment="1" xfId="0">
      <alignment vertical="center"/>
    </xf>
    <xf numFmtId="0" fontId="3" applyFont="1" fillId="4" applyFill="1" borderId="61" applyBorder="1" applyAlignment="1" xfId="0">
      <alignment vertical="center"/>
    </xf>
    <xf numFmtId="0" fontId="0" fillId="4" applyFill="1" borderId="62" applyBorder="1" applyAlignment="1" xfId="0"/>
    <xf numFmtId="181" applyNumberFormat="1" fontId="3" applyFont="1" fillId="3" applyFill="1" borderId="63" applyBorder="1" applyAlignment="1" xfId="0">
      <alignment horizontal="right" vertical="center"/>
    </xf>
    <xf numFmtId="0" fontId="0" fillId="4" applyFill="1" borderId="0" applyAlignment="1" xfId="0"/>
    <xf numFmtId="181" applyNumberFormat="1" fontId="3" applyFont="1" fillId="3" applyFill="1" borderId="64" applyBorder="1" applyAlignment="1" xfId="0">
      <alignment horizontal="right" vertical="center"/>
    </xf>
    <xf numFmtId="0" fontId="3" applyFont="1" fillId="4" applyFill="1" borderId="65" applyBorder="1" applyAlignment="1" xfId="0">
      <alignment horizontal="left" vertical="center"/>
    </xf>
    <xf numFmtId="0" fontId="3" applyFont="1" fillId="4" applyFill="1" borderId="66" applyBorder="1" applyAlignment="1" xfId="0">
      <alignment vertical="center"/>
    </xf>
    <xf numFmtId="181" applyNumberFormat="1" fontId="3" applyFont="1" fillId="7" applyFill="1" borderId="67" applyBorder="1" applyAlignment="1" xfId="0">
      <alignment horizontal="right" vertical="center"/>
    </xf>
    <xf numFmtId="0" fontId="3" applyFont="1" fillId="4" applyFill="1" borderId="68" applyBorder="1" applyAlignment="1" xfId="0">
      <alignment horizontal="left" vertical="center"/>
    </xf>
    <xf numFmtId="0" fontId="3" applyFont="1" fillId="4" applyFill="1" borderId="69" applyBorder="1" applyAlignment="1" xfId="0">
      <alignment vertical="center"/>
    </xf>
    <xf numFmtId="0" fontId="0" fillId="4" applyFill="1" borderId="70" applyBorder="1" applyAlignment="1" xfId="0">
      <alignment vertical="center"/>
    </xf>
    <xf numFmtId="181" applyNumberFormat="1" fontId="3" applyFont="1" fillId="6" applyFill="1" borderId="71" applyBorder="1" applyAlignment="1" xfId="0">
      <alignment horizontal="right" vertical="center"/>
    </xf>
    <xf numFmtId="181" applyNumberFormat="1" fontId="3" applyFont="1" fillId="2" applyFill="1" borderId="72" applyBorder="1" applyAlignment="1" xfId="0">
      <alignment horizontal="right" vertical="center"/>
    </xf>
    <xf numFmtId="181" applyNumberFormat="1" fontId="3" applyFont="1" fillId="2" applyFill="1" borderId="73" applyBorder="1" applyAlignment="1" xfId="0">
      <alignment horizontal="right" vertical="center"/>
    </xf>
    <xf numFmtId="0" fontId="6" applyFont="1" fillId="4" applyFill="1" borderId="74" applyBorder="1" applyAlignment="1" xfId="0">
      <alignment vertical="center"/>
    </xf>
    <xf numFmtId="0" fontId="3" applyFont="1" fillId="4" applyFill="1" borderId="75" applyBorder="1" applyAlignment="1" xfId="0">
      <alignment horizontal="right" vertical="center"/>
    </xf>
    <xf numFmtId="0" fontId="0" fillId="4" applyFill="1" borderId="76" applyBorder="1" applyAlignment="1" xfId="0">
      <alignment horizontal="right"/>
    </xf>
    <xf numFmtId="0" fontId="0" fillId="4" applyFill="1" borderId="77" applyBorder="1" applyAlignment="1" xfId="0">
      <alignment horizontal="right"/>
    </xf>
    <xf numFmtId="181" applyNumberFormat="1" fontId="3" applyFont="1" fillId="2" applyFill="1" borderId="78" applyBorder="1" applyAlignment="1" xfId="0">
      <alignment horizontal="right" vertical="center" wrapText="1"/>
    </xf>
    <xf numFmtId="181" applyNumberFormat="1" fontId="3" applyFont="1" fillId="6" applyFill="1" borderId="79" applyBorder="1" applyAlignment="1" xfId="0">
      <alignment horizontal="right" vertical="center" wrapText="1"/>
    </xf>
    <xf numFmtId="0" fontId="6" applyFont="1" fillId="4" applyFill="1" borderId="80" applyBorder="1" applyAlignment="1" xfId="0">
      <alignment horizontal="center" vertical="center"/>
    </xf>
    <xf numFmtId="0" fontId="6" applyFont="1" fillId="4" applyFill="1" borderId="81" applyBorder="1" applyAlignment="1" xfId="0">
      <alignment horizontal="center" vertical="center"/>
    </xf>
    <xf numFmtId="0" fontId="6" applyFont="1" fillId="4" applyFill="1" borderId="82" applyBorder="1" applyAlignment="1" xfId="0">
      <alignment horizontal="center" vertical="center"/>
    </xf>
    <xf numFmtId="0" fontId="6" applyFont="1" fillId="4" applyFill="1" borderId="83" applyBorder="1" applyAlignment="1" xfId="0">
      <alignment horizontal="center" vertical="center"/>
    </xf>
    <xf numFmtId="0" fontId="3" applyFont="1" fillId="4" applyFill="1" borderId="84" applyBorder="1" applyAlignment="1" xfId="0">
      <alignment horizontal="center" vertical="center" wrapText="1"/>
    </xf>
    <xf numFmtId="181" applyNumberFormat="1" fontId="7" applyFont="1" fillId="6" applyFill="1" borderId="85" applyBorder="1" applyAlignment="1" xfId="0">
      <alignment horizontal="right" vertical="center"/>
    </xf>
    <xf numFmtId="0" fontId="0" fillId="3" applyFill="1" borderId="0" applyAlignment="1" xfId="0"/>
    <xf numFmtId="0" fontId="3" applyFont="1" fillId="5" applyFill="1" borderId="0" applyAlignment="1" xfId="0">
      <alignment horizontal="right" vertical="center"/>
    </xf>
    <xf numFmtId="0" fontId="6" applyFont="1" fillId="4" applyFill="1" borderId="86" applyBorder="1" applyAlignment="1" xfId="0">
      <alignment horizontal="center" vertical="center"/>
    </xf>
    <xf numFmtId="0" fontId="6" applyFont="1" fillId="4" applyFill="1" borderId="87" applyBorder="1" applyAlignment="1" xfId="0">
      <alignment horizontal="center" vertical="center"/>
    </xf>
    <xf numFmtId="0" fontId="3" applyFont="1" fillId="4" applyFill="1" borderId="88" applyBorder="1" applyAlignment="1" xfId="0">
      <alignment horizontal="left" vertical="center" wrapText="1"/>
    </xf>
    <xf numFmtId="0" fontId="6" applyFont="1" fillId="4" applyFill="1" borderId="89" applyBorder="1" applyAlignment="1" xfId="0">
      <alignment horizontal="center" vertical="center"/>
    </xf>
    <xf numFmtId="0" fontId="3" applyFont="1" fillId="4" applyFill="1" borderId="90" applyBorder="1" applyAlignment="1" xfId="0">
      <alignment vertical="center"/>
    </xf>
    <xf numFmtId="0" fontId="0" fillId="4" applyFill="1" borderId="91" applyBorder="1" applyAlignment="1" xfId="0">
      <alignment vertical="center"/>
    </xf>
    <xf numFmtId="181" applyNumberFormat="1" fontId="6" applyFont="1" fillId="4" applyFill="1" borderId="92" applyBorder="1" applyAlignment="1" xfId="0">
      <alignment horizontal="center" vertical="center"/>
    </xf>
    <xf numFmtId="0" fontId="0" fillId="0" borderId="0" applyAlignment="1" xfId="0"/>
    <xf numFmtId="0" fontId="5" applyFont="1" fillId="0" borderId="0" applyAlignment="1" xfId="0">
      <alignment horizontal="center" vertical="center"/>
    </xf>
    <xf numFmtId="0" fontId="3" applyFont="1" fillId="0" borderId="0" applyAlignment="1" xfId="0">
      <alignment horizontal="right" vertical="center"/>
    </xf>
    <xf numFmtId="0" fontId="8" applyFont="1" fillId="8" applyFill="1" borderId="0" applyAlignment="1" xfId="0"/>
    <xf numFmtId="0" fontId="9" applyFont="1" fillId="9" applyFill="1" borderId="0" applyAlignment="1" xfId="0"/>
    <xf numFmtId="0" fontId="10" applyFont="1" fillId="10" applyFill="1" borderId="0" applyAlignment="1" xfId="0"/>
    <xf numFmtId="0" fontId="11" applyFont="1" fillId="11" applyFill="1" borderId="93" applyBorder="1" applyAlignment="1" xfId="0"/>
    <xf numFmtId="0" fontId="12" applyFont="1" fillId="12" applyFill="1" borderId="94" applyBorder="1" applyAlignment="1" xfId="0"/>
    <xf numFmtId="0" fontId="13" applyFont="1" fillId="0" borderId="0" applyAlignment="1" xfId="0"/>
    <xf numFmtId="0" fontId="14" applyFont="1" fillId="0" borderId="0" applyAlignment="1" xfId="0"/>
    <xf numFmtId="0" fontId="15" applyFont="1" fillId="0" borderId="95" applyBorder="1" applyAlignment="1" xfId="0"/>
    <xf numFmtId="0" fontId="16" applyFont="1" fillId="11" applyFill="1" borderId="96" applyBorder="1" applyAlignment="1" xfId="0"/>
    <xf numFmtId="0" fontId="17" applyFont="1" fillId="13" applyFill="1" borderId="97" applyBorder="1" applyAlignment="1" xfId="0"/>
    <xf numFmtId="0" fontId="0" fillId="14" applyFill="1" borderId="98" applyBorder="1" applyAlignment="1" xfId="0"/>
    <xf numFmtId="0" fontId="18" applyFont="1" fillId="0" borderId="0" applyAlignment="1" xfId="0"/>
    <xf numFmtId="0" fontId="19" applyFont="1" fillId="0" borderId="99" applyBorder="1" applyAlignment="1" xfId="0"/>
    <xf numFmtId="0" fontId="20" applyFont="1" fillId="0" borderId="100" applyBorder="1" applyAlignment="1" xfId="0"/>
    <xf numFmtId="0" fontId="21" applyFont="1" fillId="0" borderId="101" applyBorder="1" applyAlignment="1" xfId="0"/>
    <xf numFmtId="0" fontId="21" applyFont="1" fillId="0" borderId="0" applyAlignment="1" xfId="0"/>
    <xf numFmtId="0" fontId="22" applyFont="1" fillId="0" borderId="102" applyBorder="1" applyAlignment="1" xfId="0"/>
    <xf numFmtId="0" fontId="23" applyFont="1" fillId="15" applyFill="1" borderId="0" applyAlignment="1" xfId="0"/>
    <xf numFmtId="0" fontId="23" applyFont="1" fillId="16" applyFill="1" borderId="0" applyAlignment="1" xfId="0"/>
    <xf numFmtId="0" fontId="23" applyFont="1" fillId="17" applyFill="1" borderId="0" applyAlignment="1" xfId="0"/>
    <xf numFmtId="0" fontId="23" applyFont="1" fillId="18" applyFill="1" borderId="0" applyAlignment="1" xfId="0"/>
    <xf numFmtId="0" fontId="23" applyFont="1" fillId="19" applyFill="1" borderId="0" applyAlignment="1" xfId="0"/>
    <xf numFmtId="0" fontId="23" applyFont="1" fillId="20" applyFill="1" borderId="0" applyAlignment="1" xfId="0"/>
    <xf numFmtId="0" fontId="23" applyFont="1" fillId="21" applyFill="1" borderId="0" applyAlignment="1" xfId="0"/>
    <xf numFmtId="0" fontId="23" applyFont="1" fillId="22" applyFill="1" borderId="0" applyAlignment="1" xfId="0"/>
    <xf numFmtId="0" fontId="23" applyFont="1" fillId="23" applyFill="1" borderId="0" applyAlignment="1" xfId="0"/>
    <xf numFmtId="0" fontId="23" applyFont="1" fillId="24" applyFill="1" borderId="0" applyAlignment="1" xfId="0"/>
    <xf numFmtId="0" fontId="23" applyFont="1" fillId="25" applyFill="1" borderId="0" applyAlignment="1" xfId="0"/>
    <xf numFmtId="0" fontId="23" applyFont="1" fillId="26" applyFill="1" borderId="0" applyAlignment="1" xfId="0"/>
    <xf numFmtId="0" fontId="24" applyFont="1" fillId="27" applyFill="1" borderId="0" applyAlignment="1" xfId="0"/>
    <xf numFmtId="0" fontId="24" applyFont="1" fillId="28" applyFill="1" borderId="0" applyAlignment="1" xfId="0"/>
    <xf numFmtId="0" fontId="24" applyFont="1" fillId="29" applyFill="1" borderId="0" applyAlignment="1" xfId="0"/>
    <xf numFmtId="0" fontId="24" applyFont="1" fillId="30" applyFill="1" borderId="0" applyAlignment="1" xfId="0"/>
    <xf numFmtId="0" fontId="24" applyFont="1" fillId="31" applyFill="1" borderId="0" applyAlignment="1" xfId="0"/>
    <xf numFmtId="0" fontId="24" applyFont="1" fillId="32" applyFill="1" borderId="0" applyAlignment="1" xfId="0"/>
    <xf numFmtId="0" fontId="24" applyFont="1" fillId="33" applyFill="1" borderId="0" applyAlignment="1" xfId="0"/>
    <xf numFmtId="0" fontId="24" applyFont="1" fillId="34" applyFill="1" borderId="0" applyAlignment="1" xfId="0"/>
    <xf numFmtId="0" fontId="24" applyFont="1" fillId="35" applyFill="1" borderId="0" applyAlignment="1" xfId="0"/>
    <xf numFmtId="0" fontId="24" applyFont="1" fillId="36" applyFill="1" borderId="0" applyAlignment="1" xfId="0"/>
    <xf numFmtId="0" fontId="24" applyFont="1" fillId="37" applyFill="1" borderId="0" applyAlignment="1" xfId="0"/>
    <xf numFmtId="0" fontId="24" applyFont="1" fillId="38" applyFill="1" borderId="0" applyAlignment="1" xfId="0"/>
    <xf numFmtId="176" applyNumberFormat="1" fontId="0" fillId="0" borderId="0" applyAlignment="1" xfId="0"/>
    <xf numFmtId="177" applyNumberFormat="1" fontId="0" fillId="0" borderId="0" applyAlignment="1" xfId="0"/>
    <xf numFmtId="182" applyNumberFormat="1" fontId="0" fillId="0" borderId="0" applyAlignment="1" xfId="0"/>
    <xf numFmtId="179" applyNumberFormat="1" fontId="0" fillId="0" borderId="0" applyAlignment="1" xfId="0"/>
    <xf numFmtId="183" applyNumberFormat="1" fontId="0" fillId="0" borderId="0" applyAlignment="1" xfId="0"/>
    <xf numFmtId="0" fontId="1" applyFont="1" fillId="0" borderId="0" applyAlignment="1" xfId="0">
      <alignment horizontal="center" vertical="center"/>
    </xf>
    <xf numFmtId="0" fontId="2" applyFont="1" fillId="4" applyFill="1" borderId="103" applyBorder="1" applyAlignment="1" xfId="0">
      <alignment horizontal="center" vertical="center"/>
    </xf>
    <xf numFmtId="0" fontId="4" applyFont="1" fillId="0" borderId="0" applyAlignment="1" xfId="0">
      <alignment horizontal="center" vertical="center"/>
    </xf>
    <xf numFmtId="0" fontId="6" applyFont="1" fillId="4" applyFill="1" borderId="104" applyBorder="1" applyAlignment="1" xfId="0">
      <alignment horizontal="center" vertical="center"/>
    </xf>
    <xf numFmtId="0" fontId="6" applyFont="1" fillId="4" applyFill="1" borderId="105" applyBorder="1" applyAlignment="1" xfId="0">
      <alignment horizontal="center" vertical="center"/>
    </xf>
    <xf numFmtId="0" fontId="6" applyFont="1" fillId="4" applyFill="1" borderId="106" applyBorder="1" applyAlignment="1" xfId="0">
      <alignment horizontal="center" vertical="center" wrapText="1"/>
    </xf>
    <xf numFmtId="0" fontId="6" applyFont="1" fillId="4" applyFill="1" borderId="107" applyBorder="1" applyAlignment="1" xfId="0">
      <alignment horizontal="center" vertical="center" wrapText="1"/>
    </xf>
    <xf numFmtId="0" fontId="6" applyFont="1" fillId="4" applyFill="1" borderId="108" applyBorder="1" applyAlignment="1" xfId="0">
      <alignment horizontal="center" vertical="center" wrapText="1"/>
    </xf>
    <xf numFmtId="0" fontId="6" applyFont="1" fillId="4" applyFill="1" borderId="109" applyBorder="1" applyAlignment="1" xfId="0">
      <alignment horizontal="center" vertical="center" wrapText="1"/>
    </xf>
    <xf numFmtId="0" fontId="5" applyFont="1" fillId="5" applyFill="1" borderId="0" applyAlignment="1" xfId="0">
      <alignment horizontal="center" vertical="center"/>
    </xf>
    <xf numFmtId="0" fontId="6" applyFont="1" fillId="4" applyFill="1" borderId="110" applyBorder="1" applyAlignment="1" xfId="0">
      <alignment horizontal="center" vertical="center"/>
    </xf>
    <xf numFmtId="0" fontId="6" applyFont="1" fillId="4" applyFill="1" borderId="111" applyBorder="1" applyAlignment="1" xfId="0">
      <alignment horizontal="center" vertical="center"/>
    </xf>
    <xf numFmtId="0" fontId="6" applyFont="1" fillId="4" applyFill="1" borderId="112" applyBorder="1" applyAlignment="1" xfId="0">
      <alignment horizontal="center" vertical="center"/>
    </xf>
    <xf numFmtId="0" fontId="6" applyFont="1" fillId="4" applyFill="1" borderId="113" applyBorder="1" applyAlignment="1" xfId="0">
      <alignment horizontal="left" vertical="center"/>
    </xf>
    <xf numFmtId="0" fontId="6" applyFont="1" fillId="4" applyFill="1" borderId="114" applyBorder="1" applyAlignment="1" xfId="0">
      <alignment horizontal="center" vertical="center"/>
    </xf>
    <xf numFmtId="0" fontId="0" fillId="0" borderId="0" applyAlignment="1" xfId="0"/>
  </cellXfs>
  <cellStyles count="6">
    <cellStyle name="常规" xfId="0" builtinId="0"/>
    <cellStyle name="百分比" xfId="1" builtinId="5"/>
    <cellStyle name="货币" xfId="2" builtinId="4"/>
    <cellStyle name="货币[0]" xfId="3" builtinId="7"/>
    <cellStyle name="千位分隔" xfId="4" builtinId="3"/>
    <cellStyle name="千位分隔[0]" xfId="5" builtinId="6"/>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8" Type="http://schemas.openxmlformats.org/officeDocument/2006/relationships/worksheet" Target="worksheets/sheet18.xml"/><Relationship Id="rId19" Type="http://schemas.openxmlformats.org/officeDocument/2006/relationships/worksheet" Target="worksheets/sheet19.xml"/><Relationship Id="rId20" Type="http://schemas.openxmlformats.org/officeDocument/2006/relationships/worksheet" Target="worksheets/sheet20.xml"/><Relationship Id="rId21" Type="http://schemas.openxmlformats.org/officeDocument/2006/relationships/worksheet" Target="worksheets/sheet21.xml"/><Relationship Id="rId22" Type="http://schemas.openxmlformats.org/officeDocument/2006/relationships/worksheet" Target="worksheets/sheet22.xml"/><Relationship Id="rId23" Type="http://schemas.openxmlformats.org/officeDocument/2006/relationships/worksheet" Target="worksheets/sheet23.xml"/><Relationship Id="rId24" Type="http://schemas.openxmlformats.org/officeDocument/2006/relationships/worksheet" Target="worksheets/sheet24.xml"/><Relationship Id="rId25" Type="http://schemas.openxmlformats.org/officeDocument/2006/relationships/worksheet" Target="worksheets/sheet25.xml"/><Relationship Id="rId26" Type="http://schemas.openxmlformats.org/officeDocument/2006/relationships/worksheet" Target="worksheets/sheet26.xml"/><Relationship Id="rId27" Type="http://schemas.openxmlformats.org/officeDocument/2006/relationships/worksheet" Target="worksheets/sheet27.xml"/><Relationship Id="rId28" Type="http://schemas.openxmlformats.org/officeDocument/2006/relationships/worksheet" Target="worksheets/sheet28.xml"/><Relationship Id="rId29" Type="http://schemas.openxmlformats.org/officeDocument/2006/relationships/worksheet" Target="worksheets/sheet29.xml"/><Relationship Id="rId30" Type="http://schemas.openxmlformats.org/officeDocument/2006/relationships/worksheet" Target="worksheets/sheet30.xml"/><Relationship Id="rId31" Type="http://schemas.openxmlformats.org/officeDocument/2006/relationships/styles" Target="styles.xml"/><Relationship Id="rId32" Type="http://schemas.openxmlformats.org/officeDocument/2006/relationships/sharedStrings" Target="sharedStrings.xml"/><Relationship Id="rId33" Type="http://schemas.openxmlformats.org/officeDocument/2006/relationships/theme" Target="theme/theme1.xml"/></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
        <a:ea typeface=""/>
        <a:cs typeface=""/>
      </a:majorFont>
      <a:minorFont>
        <a:latin typeface=""/>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1"/>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1"/>
        </a:gradFill>
      </a:fillStyleLst>
      <a:lnStyleLst>
        <a:ln w="6350" cmpd="sng" cap="flat">
          <a:solidFill>
            <a:schemeClr val="phClr"/>
          </a:solidFill>
          <a:prstDash val="solid"/>
          <a:miter/>
        </a:ln>
        <a:ln w="12700" cmpd="sng" cap="flat">
          <a:solidFill>
            <a:schemeClr val="phClr"/>
          </a:solidFill>
          <a:prstDash val="solid"/>
          <a:miter/>
        </a:ln>
        <a:ln w="19050" cmpd="sng" cap="flat">
          <a:solidFill>
            <a:schemeClr val="phClr"/>
          </a:solidFill>
          <a:prstDash val="solid"/>
          <a:miter/>
        </a:ln>
      </a:lnStyleLst>
      <a:effectStyleLst>
        <a:effectStyle>
          <a:effectLst/>
        </a:effectStyle>
        <a:effectStyle>
          <a:effectLst/>
        </a:effectStyle>
        <a:effectStyle>
          <a:effectLst>
            <a:outerShdw sx="100000" sy="100000" algn="b" rotWithShape="0" blurRad="57150" dist="19050" dir="5400000">
              <a:srgbClr val="000000">
                <a:alpha val="62745"/>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1"/>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D25"/>
  <sheetViews>
    <sheetView showGridLines="0" showZeros="0" zoomScaleNormal="100" topLeftCell="A1" workbookViewId="0">
      <selection activeCell="A1" activeCellId="0" sqref="A1:D1"/>
    </sheetView>
  </sheetViews>
  <sheetFormatPr defaultRowHeight="15.75" customHeight="1" defaultColWidth="9.0" x14ac:dyDescent="0.15"/>
  <cols>
    <col min="1" max="1" width="12.125" customWidth="1"/>
    <col min="2" max="2" width="20.5" customWidth="1"/>
    <col min="3" max="3" width="54.75" customWidth="1"/>
    <col min="4" max="4" width="23.125" customWidth="1"/>
  </cols>
  <sheetData>
    <row ht="33.75" customHeight="1" x14ac:dyDescent="0.15" r="1" spans="1:4">
      <c r="A1" s="167" t="s">
        <v>0</v>
      </c>
    </row>
    <row ht="33.75" customHeight="1" x14ac:dyDescent="0.15" r="2" spans="1:4">
      <c r="A2" s="167" t="s">
        <v>1</v>
      </c>
    </row>
    <row ht="15.55" customHeight="1" x14ac:dyDescent="0.15" r="3" spans="1:4">
      <c r="A3" s="8"/>
      <c r="B3" s="8"/>
      <c r="C3" s="8"/>
      <c r="D3" s="8"/>
    </row>
    <row ht="15.55" customHeight="1" x14ac:dyDescent="0.15" r="4" spans="1:4">
      <c r="A4" s="8"/>
      <c r="B4" s="8"/>
      <c r="C4" s="8"/>
      <c r="D4" s="8"/>
    </row>
    <row ht="15.55" customHeight="1" x14ac:dyDescent="0.15" r="5" spans="1:4">
      <c r="A5" s="8"/>
      <c r="B5" s="9" t="s">
        <v>2</v>
      </c>
      <c r="C5" s="10" t="s">
        <v>3</v>
      </c>
      <c r="D5" s="8"/>
    </row>
    <row ht="15.55" customHeight="1" x14ac:dyDescent="0.15" r="6" spans="1:4">
      <c r="A6" s="8"/>
      <c r="B6" s="9" t="s">
        <v>4</v>
      </c>
      <c r="C6" s="10" t="s">
        <v>5</v>
      </c>
      <c r="D6" s="8"/>
    </row>
    <row ht="15.55" customHeight="1" x14ac:dyDescent="0.15" r="7" spans="1:4">
      <c r="A7" s="8"/>
      <c r="B7" s="9" t="s">
        <v>6</v>
      </c>
      <c r="C7" s="11" t="s">
        <v>7</v>
      </c>
      <c r="D7" s="8"/>
    </row>
    <row ht="15.55" customHeight="1" x14ac:dyDescent="0.15" r="8" spans="1:4">
      <c r="A8" s="8"/>
      <c r="B8" s="9" t="s">
        <v>8</v>
      </c>
      <c r="C8" s="12" t="s">
        <v>9</v>
      </c>
      <c r="D8" s="8"/>
    </row>
    <row ht="15.55" customHeight="1" x14ac:dyDescent="0.15" r="9" spans="1:4">
      <c r="A9" s="8"/>
      <c r="B9" s="9" t="s">
        <v>10</v>
      </c>
      <c r="C9" s="13" t="s">
        <v>11</v>
      </c>
      <c r="D9" s="8"/>
    </row>
    <row ht="15.75" customHeight="1" x14ac:dyDescent="0.15" r="10" spans="1:4">
      <c r="A10" s="8"/>
      <c r="B10" s="9" t="s">
        <v>12</v>
      </c>
      <c r="C10" s="14" t="s">
        <v>13</v>
      </c>
      <c r="D10" s="8"/>
    </row>
    <row ht="15.55" customHeight="1" x14ac:dyDescent="0.15" r="11" spans="1:4">
      <c r="A11" s="8"/>
      <c r="B11" s="9" t="s">
        <v>14</v>
      </c>
      <c r="C11" s="13" t="s">
        <v>15</v>
      </c>
      <c r="D11" s="8"/>
    </row>
    <row ht="15.55" customHeight="1" x14ac:dyDescent="0.15" r="12" spans="1:4">
      <c r="A12" s="8"/>
      <c r="B12" s="9" t="s">
        <v>16</v>
      </c>
      <c r="C12" s="10" t="s">
        <v>17</v>
      </c>
      <c r="D12" s="8"/>
    </row>
    <row ht="15.55" customHeight="1" x14ac:dyDescent="0.15" r="13" spans="1:4">
      <c r="A13" s="8"/>
      <c r="B13" s="9" t="s">
        <v>18</v>
      </c>
      <c r="C13" s="11" t="s">
        <v>19</v>
      </c>
      <c r="D13" s="8"/>
    </row>
    <row ht="15.55" customHeight="1" x14ac:dyDescent="0.15" r="14" spans="1:4">
      <c r="A14" s="8"/>
      <c r="B14" s="9" t="s">
        <v>20</v>
      </c>
      <c r="C14" s="12" t="s">
        <v>21</v>
      </c>
      <c r="D14" s="8"/>
    </row>
    <row ht="15.55" customHeight="1" x14ac:dyDescent="0.15" r="15" spans="1:4">
      <c r="A15" s="8"/>
      <c r="B15" s="9" t="s">
        <v>22</v>
      </c>
      <c r="C15" s="11" t="s">
        <v>23</v>
      </c>
      <c r="D15" s="8"/>
    </row>
    <row ht="15.55" customHeight="1" x14ac:dyDescent="0.15" r="16" spans="1:4">
      <c r="A16" s="8"/>
      <c r="B16" s="9" t="s">
        <v>24</v>
      </c>
      <c r="C16" s="10" t="s">
        <v>23</v>
      </c>
      <c r="D16" s="8"/>
    </row>
    <row ht="15.55" customHeight="1" x14ac:dyDescent="0.15" r="17" spans="1:4">
      <c r="A17" s="8"/>
      <c r="B17" s="9" t="s">
        <v>25</v>
      </c>
      <c r="C17" s="11" t="s">
        <v>26</v>
      </c>
      <c r="D17" s="8"/>
    </row>
    <row ht="15.55" customHeight="1" x14ac:dyDescent="0.15" r="18" spans="1:4">
      <c r="A18" s="8"/>
      <c r="B18" s="9" t="s">
        <v>27</v>
      </c>
      <c r="C18" s="11" t="s">
        <v>28</v>
      </c>
      <c r="D18" s="8"/>
    </row>
    <row ht="15.55" customHeight="1" x14ac:dyDescent="0.15" r="19" spans="1:4">
      <c r="A19" s="8"/>
      <c r="B19" s="9" t="s">
        <v>29</v>
      </c>
      <c r="C19" s="11" t="s">
        <v>30</v>
      </c>
      <c r="D19" s="8"/>
    </row>
    <row ht="15.55" customHeight="1" x14ac:dyDescent="0.15" r="20" spans="1:4">
      <c r="A20" s="8"/>
      <c r="B20" s="9" t="s">
        <v>31</v>
      </c>
      <c r="C20" s="11" t="s">
        <v>32</v>
      </c>
      <c r="D20" s="8"/>
    </row>
    <row ht="15.55" customHeight="1" x14ac:dyDescent="0.15" r="21" spans="1:4">
      <c r="A21" s="8"/>
      <c r="B21" s="9" t="s">
        <v>33</v>
      </c>
      <c r="C21" s="12" t="s">
        <v>30</v>
      </c>
      <c r="D21" s="8"/>
    </row>
    <row ht="15.55" customHeight="1" x14ac:dyDescent="0.15" r="22" spans="1:4">
      <c r="A22" s="8"/>
      <c r="B22" s="9" t="s">
        <v>34</v>
      </c>
      <c r="C22" s="15">
        <v>3167</v>
      </c>
      <c r="D22" s="8" t="s">
        <v>35</v>
      </c>
    </row>
    <row ht="15.55" customHeight="1" x14ac:dyDescent="0.15" r="23" spans="1:4">
      <c r="A23" s="8"/>
      <c r="B23" s="9" t="s">
        <v>36</v>
      </c>
      <c r="C23" s="13" t="s">
        <v>37</v>
      </c>
      <c r="D23" s="8"/>
    </row>
    <row ht="15.55" customHeight="1" x14ac:dyDescent="0.15" r="24" spans="1:4">
      <c r="A24" s="8"/>
      <c r="B24" s="8"/>
      <c r="C24" s="8"/>
      <c r="D24" s="8"/>
    </row>
    <row ht="15.55" customHeight="1" x14ac:dyDescent="0.15" r="25" spans="1:4">
      <c r="A25" s="8"/>
      <c r="B25" s="8"/>
      <c r="C25" s="8"/>
      <c r="D25" s="8"/>
    </row>
  </sheetData>
  <mergeCells count="2">
    <mergeCell ref="A1:D1"/>
    <mergeCell ref="A2:D2"/>
  </mergeCells>
  <phoneticPr fontId="0" type="noConversion"/>
  <printOptions gridLines="1"/>
  <pageMargins left="0.7499999887361302" right="0.7499999887361302" top="0.9999999849815069" bottom="0.9999999849815069" header="0.49999999249075344" footer="0.49999999249075344"/>
  <pageSetup paperSize="1"/>
  <headerFooter>
    <oddHeader>&amp;L&amp;C&amp;"宋体,常规"&amp;12&amp;A&amp;R</oddHeader>
    <oddFooter>&amp;L&amp;C&amp;"宋体,常规"&amp;12Page &amp;"宋体,常规"&amp;12&amp;P&amp;R</oddFooter>
  </headerFooter>
  <extLst>
    <ext uri="{2D9387EB-5337-4D45-933B-B4D357D02E09}">
      <gutter val="0.0" pos="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F38"/>
  <sheetViews>
    <sheetView showGridLines="0" showZeros="0" tabSelected="1" zoomScaleNormal="100" topLeftCell="A1" workbookViewId="0">
      <selection activeCell="L22" activeCellId="0" sqref="L22"/>
    </sheetView>
  </sheetViews>
  <sheetFormatPr defaultRowHeight="15.75" customHeight="1" defaultColWidth="9.0" x14ac:dyDescent="0.15"/>
  <cols>
    <col min="1" max="1" width="9.75" customWidth="1"/>
    <col min="2" max="2" width="13.5" customWidth="1"/>
    <col min="3" max="3" width="43.75" customWidth="1"/>
    <col min="4" max="4" width="7.75" customWidth="1"/>
    <col min="5" max="5" width="37.125" customWidth="1"/>
    <col min="6" max="6" width="9.0"/>
  </cols>
  <sheetData>
    <row ht="33.75" customHeight="1" x14ac:dyDescent="0.15" r="1" spans="1:6">
      <c r="A1" s="167" t="s">
        <v>38</v>
      </c>
    </row>
    <row ht="17.0" customHeight="1" x14ac:dyDescent="0.15" r="2" spans="1:6">
      <c r="A2" s="8"/>
      <c r="B2" s="8"/>
      <c r="C2" s="8"/>
      <c r="D2" s="8"/>
      <c r="E2" s="8"/>
      <c r="F2" s="8"/>
    </row>
    <row ht="17.0" customHeight="1" x14ac:dyDescent="0.15" r="3" spans="1:6">
      <c r="A3" s="8"/>
      <c r="B3" s="16" t="s">
        <v>39</v>
      </c>
      <c r="C3" s="16" t="s">
        <v>40</v>
      </c>
      <c r="D3" s="16" t="s">
        <v>41</v>
      </c>
      <c r="E3" s="17"/>
      <c r="F3" s="8"/>
    </row>
    <row ht="1.7" customHeight="1" x14ac:dyDescent="0.15" r="4" spans="1:6">
      <c r="A4" s="8"/>
      <c r="B4" s="18"/>
      <c r="C4" s="18"/>
      <c r="D4" s="19"/>
      <c r="E4" s="20"/>
      <c r="F4" s="8"/>
    </row>
    <row ht="15.75" customHeight="1" hidden="1" x14ac:dyDescent="0.15" r="5" spans="1:6">
      <c r="A5" s="8"/>
      <c r="B5" s="21" t="s">
        <v>42</v>
      </c>
      <c r="C5" s="22" t="s">
        <v>43</v>
      </c>
      <c r="D5" s="23">
        <f>A37+1</f>
        <v>1</v>
      </c>
      <c r="E5" s="24"/>
      <c r="F5" s="8"/>
    </row>
    <row ht="1.7" customHeight="1" x14ac:dyDescent="0.15" r="6" spans="1:6">
      <c r="A6" s="8"/>
      <c r="B6" s="18"/>
      <c r="C6" s="25"/>
      <c r="D6" s="26"/>
      <c r="E6" s="27"/>
      <c r="F6" s="8"/>
    </row>
    <row ht="17.0" customHeight="1" x14ac:dyDescent="0.15" r="7" spans="1:6">
      <c r="A7" s="8"/>
      <c r="B7" s="21" t="s">
        <v>44</v>
      </c>
      <c r="C7" s="22" t="s">
        <v>45</v>
      </c>
      <c r="D7" s="28">
        <v>0</v>
      </c>
      <c r="E7" s="168" t="s">
        <v>46</v>
      </c>
      <c r="F7" s="8"/>
    </row>
    <row ht="17.0" customHeight="1" x14ac:dyDescent="0.15" r="8" spans="1:6">
      <c r="A8" s="8"/>
      <c r="B8" s="21" t="s">
        <v>47</v>
      </c>
      <c r="C8" s="22" t="s">
        <v>48</v>
      </c>
      <c r="D8" s="28">
        <v>0</v>
      </c>
      <c r="E8" s="168"/>
      <c r="F8" s="8"/>
    </row>
    <row ht="15.55" customHeight="1" x14ac:dyDescent="0.15" r="9" spans="1:6">
      <c r="A9" s="8"/>
      <c r="B9" s="21" t="s">
        <v>49</v>
      </c>
      <c r="C9" s="22" t="s">
        <v>50</v>
      </c>
      <c r="D9" s="28">
        <v>0</v>
      </c>
      <c r="E9" s="168"/>
      <c r="F9" s="8"/>
    </row>
    <row ht="17.0" customHeight="1" x14ac:dyDescent="0.15" r="10" spans="1:6">
      <c r="A10" s="8"/>
      <c r="B10" s="21" t="s">
        <v>51</v>
      </c>
      <c r="C10" s="22" t="s">
        <v>52</v>
      </c>
      <c r="D10" s="28">
        <v>0</v>
      </c>
      <c r="E10" s="168"/>
      <c r="F10" s="8"/>
    </row>
    <row ht="17.0" customHeight="1" x14ac:dyDescent="0.15" r="11" spans="1:6">
      <c r="A11" s="8"/>
      <c r="B11" s="21" t="s">
        <v>53</v>
      </c>
      <c r="C11" s="22" t="s">
        <v>54</v>
      </c>
      <c r="D11" s="28">
        <v>0</v>
      </c>
      <c r="E11" s="168"/>
      <c r="F11" s="8"/>
    </row>
    <row ht="15.55" customHeight="1" x14ac:dyDescent="0.15" r="12" spans="1:6">
      <c r="A12" s="8"/>
      <c r="B12" s="21" t="s">
        <v>55</v>
      </c>
      <c r="C12" s="22" t="s">
        <v>56</v>
      </c>
      <c r="D12" s="28">
        <v>0</v>
      </c>
      <c r="E12" s="168"/>
      <c r="F12" s="8"/>
    </row>
    <row ht="17.0" customHeight="1" x14ac:dyDescent="0.15" r="13" spans="1:6">
      <c r="A13" s="8"/>
      <c r="B13" s="21" t="s">
        <v>57</v>
      </c>
      <c r="C13" s="22" t="s">
        <v>58</v>
      </c>
      <c r="D13" s="28">
        <v>0</v>
      </c>
      <c r="E13" s="168"/>
      <c r="F13" s="8"/>
    </row>
    <row ht="1.7" customHeight="1" x14ac:dyDescent="0.15" r="14" spans="1:6">
      <c r="A14" s="8"/>
      <c r="B14" s="18"/>
      <c r="C14" s="25"/>
      <c r="D14" s="26"/>
      <c r="E14" s="29"/>
      <c r="F14" s="8"/>
    </row>
    <row ht="15.55" customHeight="1" x14ac:dyDescent="0.15" r="15" spans="1:6">
      <c r="A15" s="8"/>
      <c r="B15" s="21" t="s">
        <v>59</v>
      </c>
      <c r="C15" s="30" t="s">
        <v>60</v>
      </c>
      <c r="D15" s="28">
        <v>0</v>
      </c>
      <c r="E15" s="168" t="s">
        <v>61</v>
      </c>
      <c r="F15" s="8"/>
    </row>
    <row ht="15.55" customHeight="1" x14ac:dyDescent="0.15" r="16" spans="1:6">
      <c r="A16" s="8"/>
      <c r="B16" s="21" t="s">
        <v>62</v>
      </c>
      <c r="C16" s="30" t="s">
        <v>63</v>
      </c>
      <c r="D16" s="28">
        <v>0</v>
      </c>
      <c r="E16" s="168"/>
      <c r="F16" s="8"/>
    </row>
    <row ht="17.0" customHeight="1" x14ac:dyDescent="0.15" r="17" spans="1:6">
      <c r="A17" s="8"/>
      <c r="B17" s="21" t="s">
        <v>64</v>
      </c>
      <c r="C17" s="22" t="s">
        <v>65</v>
      </c>
      <c r="D17" s="31">
        <v>0</v>
      </c>
      <c r="E17" s="168"/>
      <c r="F17" s="8"/>
    </row>
    <row ht="17.0" customHeight="1" x14ac:dyDescent="0.15" r="18" spans="1:6">
      <c r="A18" s="8"/>
      <c r="B18" s="21" t="s">
        <v>66</v>
      </c>
      <c r="C18" s="30" t="s">
        <v>67</v>
      </c>
      <c r="D18" s="28">
        <v>0</v>
      </c>
      <c r="E18" s="168"/>
      <c r="F18" s="8"/>
    </row>
    <row ht="17.0" customHeight="1" x14ac:dyDescent="0.15" r="19" spans="1:6">
      <c r="A19" s="8"/>
      <c r="B19" s="21" t="s">
        <v>68</v>
      </c>
      <c r="C19" s="22" t="s">
        <v>69</v>
      </c>
      <c r="D19" s="32">
        <v>0</v>
      </c>
      <c r="E19" s="168"/>
      <c r="F19" s="8"/>
    </row>
    <row ht="17.0" customHeight="1" x14ac:dyDescent="0.15" r="20" spans="1:6">
      <c r="A20" s="8"/>
      <c r="B20" s="21" t="s">
        <v>70</v>
      </c>
      <c r="C20" s="22" t="s">
        <v>71</v>
      </c>
      <c r="D20" s="28">
        <v>0</v>
      </c>
      <c r="E20" s="168"/>
      <c r="F20" s="8"/>
    </row>
    <row ht="1.7" customHeight="1" x14ac:dyDescent="0.15" r="21" spans="1:6">
      <c r="A21" s="8"/>
      <c r="B21" s="18"/>
      <c r="C21" s="25"/>
      <c r="D21" s="26"/>
      <c r="E21" s="29"/>
      <c r="F21" s="8"/>
    </row>
    <row ht="17.0" customHeight="1" x14ac:dyDescent="0.15" r="22" spans="1:6">
      <c r="A22" s="8"/>
      <c r="B22" s="21" t="s">
        <v>72</v>
      </c>
      <c r="C22" s="22" t="s">
        <v>73</v>
      </c>
      <c r="D22" s="28">
        <v>0</v>
      </c>
      <c r="E22" s="168" t="s">
        <v>74</v>
      </c>
      <c r="F22" s="8"/>
    </row>
    <row ht="17.0" customHeight="1" x14ac:dyDescent="0.15" r="23" spans="1:6">
      <c r="A23" s="8"/>
      <c r="B23" s="21" t="s">
        <v>75</v>
      </c>
      <c r="C23" s="22" t="s">
        <v>76</v>
      </c>
      <c r="D23" s="28">
        <v>0</v>
      </c>
      <c r="E23" s="168"/>
      <c r="F23" s="8"/>
    </row>
    <row ht="1.7" customHeight="1" x14ac:dyDescent="0.15" r="24" spans="1:6">
      <c r="A24" s="8"/>
      <c r="B24" s="18"/>
      <c r="C24" s="25"/>
      <c r="D24" s="26"/>
      <c r="E24" s="29"/>
      <c r="F24" s="8"/>
    </row>
    <row ht="17.0" customHeight="1" x14ac:dyDescent="0.15" r="25" spans="1:6">
      <c r="A25" s="8"/>
      <c r="B25" s="21" t="s">
        <v>77</v>
      </c>
      <c r="C25" s="22" t="s">
        <v>78</v>
      </c>
      <c r="D25" s="28">
        <v>0</v>
      </c>
      <c r="E25" s="168" t="s">
        <v>79</v>
      </c>
      <c r="F25" s="8"/>
    </row>
    <row ht="17.0" customHeight="1" x14ac:dyDescent="0.15" r="26" spans="1:6">
      <c r="A26" s="8"/>
      <c r="B26" s="21" t="s">
        <v>80</v>
      </c>
      <c r="C26" s="22" t="s">
        <v>81</v>
      </c>
      <c r="D26" s="28">
        <v>0</v>
      </c>
      <c r="E26" s="168"/>
      <c r="F26" s="8"/>
    </row>
    <row ht="17.0" customHeight="1" x14ac:dyDescent="0.15" r="27" spans="1:6">
      <c r="A27" s="8"/>
      <c r="B27" s="21" t="s">
        <v>82</v>
      </c>
      <c r="C27" s="22" t="s">
        <v>83</v>
      </c>
      <c r="D27" s="28">
        <v>0</v>
      </c>
      <c r="E27" s="168"/>
      <c r="F27" s="8"/>
    </row>
    <row ht="1.7" customHeight="1" x14ac:dyDescent="0.15" r="28" spans="1:6">
      <c r="A28" s="8"/>
      <c r="B28" s="19"/>
      <c r="C28" s="33"/>
      <c r="D28" s="34"/>
      <c r="E28" s="35"/>
      <c r="F28" s="8"/>
    </row>
    <row ht="17.0" customHeight="1" x14ac:dyDescent="0.15" r="29" spans="1:6">
      <c r="A29" s="8"/>
      <c r="B29" s="21" t="s">
        <v>84</v>
      </c>
      <c r="C29" s="30" t="s">
        <v>85</v>
      </c>
      <c r="D29" s="28">
        <v>0</v>
      </c>
      <c r="E29" s="168" t="s">
        <v>86</v>
      </c>
      <c r="F29" s="8"/>
    </row>
    <row ht="17.0" customHeight="1" x14ac:dyDescent="0.15" r="30" spans="1:6">
      <c r="A30" s="8"/>
      <c r="B30" s="21" t="s">
        <v>87</v>
      </c>
      <c r="C30" s="30" t="s">
        <v>88</v>
      </c>
      <c r="D30" s="28">
        <v>0</v>
      </c>
      <c r="E30" s="168"/>
      <c r="F30" s="8"/>
    </row>
    <row ht="17.0" customHeight="1" x14ac:dyDescent="0.15" r="31" spans="1:6">
      <c r="A31" s="8"/>
      <c r="B31" s="21" t="s">
        <v>89</v>
      </c>
      <c r="C31" s="30" t="s">
        <v>90</v>
      </c>
      <c r="D31" s="28">
        <v>0</v>
      </c>
      <c r="E31" s="168"/>
      <c r="F31" s="8"/>
    </row>
    <row ht="17.0" customHeight="1" x14ac:dyDescent="0.15" r="32" spans="1:6">
      <c r="A32" s="8"/>
      <c r="B32" s="36" t="s">
        <v>91</v>
      </c>
      <c r="C32" s="37" t="s">
        <v>92</v>
      </c>
      <c r="D32" s="28">
        <v>0</v>
      </c>
      <c r="E32" s="168"/>
      <c r="F32" s="8"/>
    </row>
    <row ht="17.0" customHeight="1" x14ac:dyDescent="0.15" r="33" spans="1:6">
      <c r="A33" s="8"/>
      <c r="B33" s="21" t="s">
        <v>93</v>
      </c>
      <c r="C33" s="30" t="s">
        <v>94</v>
      </c>
      <c r="D33" s="28">
        <v>0</v>
      </c>
      <c r="E33" s="168"/>
      <c r="F33" s="8"/>
    </row>
    <row ht="15.55" customHeight="1" x14ac:dyDescent="0.15" r="34" spans="1:6">
      <c r="A34" s="8"/>
      <c r="B34" s="38"/>
      <c r="C34" s="1"/>
      <c r="D34" s="26"/>
      <c r="E34" s="39"/>
      <c r="F34" s="8"/>
    </row>
    <row ht="17.0" customHeight="1" x14ac:dyDescent="0.15" r="35" spans="1:6">
      <c r="A35" s="8"/>
      <c r="D35" s="8"/>
      <c r="E35" s="8"/>
      <c r="F35" s="8"/>
    </row>
    <row ht="17.25" customHeight="1" x14ac:dyDescent="0.15" r="36" spans="1:6">
      <c r="A36" s="8"/>
      <c r="B36" s="8"/>
      <c r="C36" s="8"/>
      <c r="D36" s="8"/>
      <c r="E36" s="8"/>
      <c r="F36" s="8"/>
    </row>
    <row ht="15.75" customHeight="1" hidden="1" x14ac:dyDescent="0.15" r="37" spans="1:6">
      <c r="A37" s="40">
        <v>0</v>
      </c>
      <c r="B37" s="8"/>
      <c r="C37" s="8"/>
      <c r="D37" s="8"/>
      <c r="E37" s="8"/>
      <c r="F37" s="8"/>
    </row>
    <row ht="17.25" customHeight="1" x14ac:dyDescent="0.15" r="38" spans="1:6">
      <c r="A38" s="8"/>
      <c r="B38" s="8"/>
      <c r="C38" s="8"/>
      <c r="F38" s="8"/>
    </row>
  </sheetData>
  <mergeCells count="6">
    <mergeCell ref="A1:F1"/>
    <mergeCell ref="E22:E23"/>
    <mergeCell ref="E7:E13"/>
    <mergeCell ref="E15:E20"/>
    <mergeCell ref="E25:E27"/>
    <mergeCell ref="E29:E33"/>
  </mergeCells>
  <phoneticPr fontId="0" type="noConversion"/>
  <printOptions gridLines="1"/>
  <pageMargins left="0.7499999887361302" right="0.7499999887361302" top="0.9999999849815069" bottom="0.9999999849815069" header="0.0" footer="0.0"/>
  <pageSetup paperSize="1"/>
  <headerFooter>
    <oddHeader>&amp;L&amp;C&amp;"宋体,常规"&amp;12&amp;A&amp;R</oddHeader>
    <oddFooter>&amp;L&amp;C&amp;"宋体,常规"&amp;12Page &amp;"宋体,常规"&amp;12&amp;P&amp;R</oddFooter>
  </headerFooter>
  <extLst>
    <ext uri="{2D9387EB-5337-4D45-933B-B4D357D02E09}">
      <gutter val="0.0" pos="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E20"/>
  <sheetViews>
    <sheetView showGridLines="0" showZeros="0" zoomScaleNormal="100" topLeftCell="A1" workbookViewId="0">
      <selection activeCell="A1" activeCellId="0" sqref="A1"/>
    </sheetView>
  </sheetViews>
  <sheetFormatPr defaultRowHeight="15.75" customHeight="1" defaultColWidth="9.0" x14ac:dyDescent="0.15"/>
  <cols>
    <col min="1" max="5" width="22.125" customWidth="1"/>
  </cols>
  <sheetData>
    <row ht="19.8" customHeight="1" x14ac:dyDescent="0.15" r="1" spans="1:5">
      <c r="A1" s="8"/>
      <c r="B1" s="8"/>
      <c r="C1" s="8"/>
      <c r="D1" s="8"/>
      <c r="E1" s="8"/>
    </row>
    <row ht="19.8" customHeight="1" x14ac:dyDescent="0.15" r="2" spans="1:5">
      <c r="A2" s="8"/>
      <c r="B2" s="8"/>
      <c r="C2" s="8"/>
      <c r="D2" s="8"/>
      <c r="E2" s="8"/>
    </row>
    <row ht="19.8" customHeight="1" x14ac:dyDescent="0.15" r="3" spans="1:5">
      <c r="A3" s="8"/>
      <c r="B3" s="8"/>
      <c r="C3" s="8"/>
      <c r="D3" s="8"/>
      <c r="E3" s="8"/>
    </row>
    <row ht="19.8" customHeight="1" x14ac:dyDescent="0.15" r="4" spans="1:5">
      <c r="A4" s="8"/>
      <c r="B4" s="8"/>
      <c r="C4" s="8"/>
      <c r="D4" s="8"/>
      <c r="E4" s="8"/>
    </row>
    <row ht="19.8" customHeight="1" x14ac:dyDescent="0.15" r="5" spans="1:5">
      <c r="A5" s="8"/>
      <c r="B5" s="8"/>
      <c r="C5" s="8"/>
      <c r="D5" s="8"/>
      <c r="E5" s="8"/>
    </row>
    <row ht="19.8" customHeight="1" x14ac:dyDescent="0.15" r="6" spans="1:5">
      <c r="A6" s="8"/>
      <c r="B6" s="8"/>
      <c r="C6" s="8"/>
      <c r="D6" s="8"/>
      <c r="E6" s="8"/>
    </row>
    <row ht="19.8" customHeight="1" x14ac:dyDescent="0.15" r="7" spans="1:5">
      <c r="A7" s="8"/>
      <c r="B7" s="8"/>
      <c r="C7" s="8"/>
      <c r="D7" s="8"/>
      <c r="E7" s="8"/>
    </row>
    <row ht="19.8" customHeight="1" x14ac:dyDescent="0.15" r="8" spans="1:5">
      <c r="A8" s="8"/>
      <c r="B8" s="8"/>
      <c r="C8" s="8"/>
      <c r="D8" s="8"/>
      <c r="E8" s="8"/>
    </row>
    <row ht="42.0" customHeight="1" x14ac:dyDescent="0.15" r="9" spans="1:5">
      <c r="A9" s="169" t="s">
        <v>46</v>
      </c>
    </row>
    <row ht="19.8" customHeight="1" x14ac:dyDescent="0.15" r="10" spans="1:5">
      <c r="A10" s="8"/>
      <c r="B10" s="8"/>
      <c r="C10" s="8"/>
      <c r="D10" s="8"/>
      <c r="E10" s="8"/>
    </row>
    <row ht="19.8" customHeight="1" x14ac:dyDescent="0.15" r="11" spans="1:5">
      <c r="A11" s="8"/>
      <c r="B11" s="8"/>
      <c r="C11" s="8"/>
      <c r="D11" s="8"/>
      <c r="E11" s="8"/>
    </row>
    <row ht="19.8" customHeight="1" x14ac:dyDescent="0.15" r="12" spans="1:5">
      <c r="A12" s="8"/>
      <c r="B12" s="8"/>
      <c r="C12" s="8"/>
      <c r="D12" s="8"/>
      <c r="E12" s="8"/>
    </row>
    <row ht="19.8" customHeight="1" x14ac:dyDescent="0.15" r="13" spans="1:5">
      <c r="A13" s="8"/>
      <c r="B13" s="8"/>
      <c r="C13" s="8"/>
      <c r="D13" s="8"/>
      <c r="E13" s="8"/>
    </row>
    <row ht="19.8" customHeight="1" x14ac:dyDescent="0.15" r="14" spans="1:5">
      <c r="A14" s="8"/>
      <c r="B14" s="8"/>
      <c r="C14" s="8"/>
      <c r="D14" s="8"/>
      <c r="E14" s="8"/>
    </row>
    <row ht="19.8" customHeight="1" x14ac:dyDescent="0.15" r="15" spans="1:5">
      <c r="A15" s="8"/>
      <c r="B15" s="8"/>
      <c r="C15" s="8"/>
      <c r="D15" s="8"/>
      <c r="E15" s="8"/>
    </row>
    <row ht="19.8" customHeight="1" x14ac:dyDescent="0.15" r="16" spans="1:5">
      <c r="A16" s="8"/>
      <c r="B16" s="8"/>
      <c r="C16" s="8"/>
      <c r="D16" s="8"/>
      <c r="E16" s="8"/>
    </row>
    <row ht="19.8" customHeight="1" x14ac:dyDescent="0.15" r="17" spans="1:5">
      <c r="A17" s="8"/>
      <c r="B17" s="8"/>
      <c r="C17" s="8"/>
      <c r="D17" s="8"/>
      <c r="E17" s="8"/>
    </row>
    <row ht="19.8" customHeight="1" x14ac:dyDescent="0.15" r="18" spans="1:5">
      <c r="A18" s="8"/>
      <c r="B18" s="8"/>
      <c r="C18" s="8"/>
      <c r="D18" s="8"/>
      <c r="E18" s="8"/>
    </row>
    <row ht="19.8" customHeight="1" x14ac:dyDescent="0.15" r="19" spans="1:5">
      <c r="A19" s="8"/>
      <c r="B19" s="8"/>
      <c r="C19" s="8"/>
      <c r="D19" s="8"/>
      <c r="E19" s="8"/>
    </row>
    <row ht="19.8" customHeight="1" x14ac:dyDescent="0.15" r="20" spans="1:5">
      <c r="A20" s="8"/>
      <c r="B20" s="8"/>
      <c r="C20" s="8"/>
      <c r="D20" s="8"/>
      <c r="E20" s="8"/>
    </row>
  </sheetData>
  <mergeCells count="1">
    <mergeCell ref="A9:E9"/>
  </mergeCells>
  <phoneticPr fontId="0" type="noConversion"/>
  <printOptions gridLines="1"/>
  <pageMargins left="0.7499999887361302" right="0.7499999887361302" top="0.9999999849815069" bottom="0.9999999849815069" header="0.0" footer="0.0"/>
  <pageSetup paperSize="1"/>
  <headerFooter>
    <oddHeader>&amp;L&amp;C&amp;"宋体,常规"&amp;12&amp;A&amp;R</oddHeader>
    <oddFooter>&amp;L&amp;C&amp;"宋体,常规"&amp;12Page &amp;"宋体,常规"&amp;12&amp;P&amp;R</oddFooter>
  </headerFooter>
  <extLst>
    <ext uri="{2D9387EB-5337-4D45-933B-B4D357D02E09}">
      <gutter val="0.0" pos="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C707"/>
  <sheetViews>
    <sheetView showGridLines="0" showZeros="0" zoomScaleNormal="100" topLeftCell="A1" workbookViewId="0">
      <selection activeCell="A1" activeCellId="0" sqref="A1:C1"/>
    </sheetView>
  </sheetViews>
  <sheetFormatPr defaultRowHeight="17.25" customHeight="1" defaultColWidth="9.0" x14ac:dyDescent="0.15"/>
  <cols>
    <col min="1" max="1" width="11.125" customWidth="1"/>
    <col min="2" max="2" width="67.75" customWidth="1"/>
    <col min="3" max="3" width="25.0" customWidth="1"/>
  </cols>
  <sheetData>
    <row ht="33.75" customHeight="1" x14ac:dyDescent="0.15" r="1" spans="1:3">
      <c r="A1" s="119" t="s">
        <v>95</v>
      </c>
    </row>
    <row ht="17.0" customHeight="1" x14ac:dyDescent="0.15" r="2" spans="1:3">
      <c r="A2" s="120" t="s">
        <v>44</v>
      </c>
    </row>
    <row ht="17.0" customHeight="1" x14ac:dyDescent="0.15" r="3" spans="1:3">
      <c r="A3" s="120" t="s">
        <v>96</v>
      </c>
    </row>
    <row ht="17.0" customHeight="1" x14ac:dyDescent="0.15" r="4" spans="1:3">
      <c r="A4" s="44" t="s">
        <v>97</v>
      </c>
      <c r="B4" s="44" t="s">
        <v>98</v>
      </c>
      <c r="C4" s="44" t="s">
        <v>99</v>
      </c>
    </row>
    <row ht="17.0" customHeight="1" x14ac:dyDescent="0.15" r="5" spans="1:3">
      <c r="A5" s="22"/>
      <c r="B5" s="44" t="s">
        <v>100</v>
      </c>
      <c r="C5" s="45">
        <f>SUM(C6,C357)</f>
        <v>242723</v>
      </c>
    </row>
    <row ht="17.0" customHeight="1" x14ac:dyDescent="0.15" r="6" spans="1:3">
      <c r="A6" s="22">
        <v>101</v>
      </c>
      <c r="B6" s="46" t="s">
        <v>101</v>
      </c>
      <c r="C6" s="45">
        <f>C7+C49+C69+C194+C259+C266+C271+C287+C296+C302+C311+C320+C323+C326+C329+C341+C345+C348+C351+C354</f>
        <v>210893</v>
      </c>
    </row>
    <row ht="17.0" customHeight="1" x14ac:dyDescent="0.15" r="7" spans="1:3">
      <c r="A7" s="22">
        <v>10101</v>
      </c>
      <c r="B7" s="46" t="s">
        <v>102</v>
      </c>
      <c r="C7" s="45">
        <f>SUM(C8,C42,C46)</f>
        <v>73862</v>
      </c>
    </row>
    <row ht="17.0" customHeight="1" x14ac:dyDescent="0.15" r="8" spans="1:3">
      <c r="A8" s="22">
        <v>1010101</v>
      </c>
      <c r="B8" s="46" t="s">
        <v>103</v>
      </c>
      <c r="C8" s="45">
        <f>SUM(C9:C41)</f>
        <v>73862</v>
      </c>
    </row>
    <row ht="17.0" customHeight="1" x14ac:dyDescent="0.15" r="9" spans="1:3">
      <c r="A9" s="22">
        <v>101010101</v>
      </c>
      <c r="B9" s="22" t="s">
        <v>104</v>
      </c>
      <c r="C9" s="47">
        <v>27037</v>
      </c>
    </row>
    <row ht="17.0" customHeight="1" x14ac:dyDescent="0.15" r="10" spans="1:3">
      <c r="A10" s="22">
        <v>101010102</v>
      </c>
      <c r="B10" s="22" t="s">
        <v>105</v>
      </c>
      <c r="C10" s="47">
        <v>6</v>
      </c>
    </row>
    <row ht="17.0" customHeight="1" x14ac:dyDescent="0.15" r="11" spans="1:3">
      <c r="A11" s="22">
        <v>101010103</v>
      </c>
      <c r="B11" s="22" t="s">
        <v>106</v>
      </c>
      <c r="C11" s="47">
        <v>41574</v>
      </c>
    </row>
    <row ht="17.0" customHeight="1" x14ac:dyDescent="0.15" r="12" spans="1:3">
      <c r="A12" s="22">
        <v>101010104</v>
      </c>
      <c r="B12" s="22" t="s">
        <v>107</v>
      </c>
      <c r="C12" s="47">
        <v>0</v>
      </c>
    </row>
    <row ht="17.0" customHeight="1" x14ac:dyDescent="0.15" r="13" spans="1:3">
      <c r="A13" s="22">
        <v>101010105</v>
      </c>
      <c r="B13" s="22" t="s">
        <v>108</v>
      </c>
      <c r="C13" s="47">
        <v>2479</v>
      </c>
    </row>
    <row ht="17.0" customHeight="1" x14ac:dyDescent="0.15" r="14" spans="1:3">
      <c r="A14" s="22">
        <v>101010106</v>
      </c>
      <c r="B14" s="22" t="s">
        <v>109</v>
      </c>
      <c r="C14" s="47">
        <v>2766</v>
      </c>
    </row>
    <row ht="17.0" customHeight="1" x14ac:dyDescent="0.15" r="15" spans="1:3">
      <c r="A15" s="22">
        <v>101010117</v>
      </c>
      <c r="B15" s="22" t="s">
        <v>110</v>
      </c>
      <c r="C15" s="47">
        <v>0</v>
      </c>
    </row>
    <row ht="17.0" customHeight="1" x14ac:dyDescent="0.15" r="16" spans="1:3">
      <c r="A16" s="22">
        <v>101010118</v>
      </c>
      <c r="B16" s="22" t="s">
        <v>111</v>
      </c>
      <c r="C16" s="47">
        <v>0</v>
      </c>
    </row>
    <row ht="17.0" customHeight="1" x14ac:dyDescent="0.15" r="17" spans="1:3">
      <c r="A17" s="22">
        <v>101010119</v>
      </c>
      <c r="B17" s="22" t="s">
        <v>112</v>
      </c>
      <c r="C17" s="47">
        <v>358</v>
      </c>
    </row>
    <row ht="17.0" customHeight="1" x14ac:dyDescent="0.15" r="18" spans="1:3">
      <c r="A18" s="22">
        <v>101010120</v>
      </c>
      <c r="B18" s="22" t="s">
        <v>113</v>
      </c>
      <c r="C18" s="47">
        <v>110</v>
      </c>
    </row>
    <row ht="17.0" customHeight="1" x14ac:dyDescent="0.15" r="19" spans="1:3">
      <c r="A19" s="22">
        <v>101010121</v>
      </c>
      <c r="B19" s="22" t="s">
        <v>114</v>
      </c>
      <c r="C19" s="47">
        <v>0</v>
      </c>
    </row>
    <row ht="17.0" customHeight="1" x14ac:dyDescent="0.15" r="20" spans="1:3">
      <c r="A20" s="22">
        <v>101010122</v>
      </c>
      <c r="B20" s="22" t="s">
        <v>115</v>
      </c>
      <c r="C20" s="47">
        <v>0</v>
      </c>
    </row>
    <row ht="17.0" customHeight="1" x14ac:dyDescent="0.15" r="21" spans="1:3">
      <c r="A21" s="22">
        <v>101010125</v>
      </c>
      <c r="B21" s="22" t="s">
        <v>116</v>
      </c>
      <c r="C21" s="47">
        <v>0</v>
      </c>
    </row>
    <row ht="17.0" customHeight="1" x14ac:dyDescent="0.15" r="22" spans="1:3">
      <c r="A22" s="22">
        <v>101010127</v>
      </c>
      <c r="B22" s="22" t="s">
        <v>117</v>
      </c>
      <c r="C22" s="47">
        <v>0</v>
      </c>
    </row>
    <row ht="17.0" customHeight="1" x14ac:dyDescent="0.15" r="23" spans="1:3">
      <c r="A23" s="22">
        <v>101010129</v>
      </c>
      <c r="B23" s="22" t="s">
        <v>118</v>
      </c>
      <c r="C23" s="47">
        <v>0</v>
      </c>
    </row>
    <row ht="17.0" customHeight="1" x14ac:dyDescent="0.15" r="24" spans="1:3">
      <c r="A24" s="22">
        <v>101010131</v>
      </c>
      <c r="B24" s="22" t="s">
        <v>119</v>
      </c>
      <c r="C24" s="47">
        <v>0</v>
      </c>
    </row>
    <row ht="17.0" customHeight="1" x14ac:dyDescent="0.15" r="25" spans="1:3">
      <c r="A25" s="22">
        <v>101010132</v>
      </c>
      <c r="B25" s="22" t="s">
        <v>120</v>
      </c>
      <c r="C25" s="47">
        <v>0</v>
      </c>
    </row>
    <row ht="17.0" customHeight="1" x14ac:dyDescent="0.15" r="26" spans="1:3">
      <c r="A26" s="22">
        <v>101010133</v>
      </c>
      <c r="B26" s="22" t="s">
        <v>121</v>
      </c>
      <c r="C26" s="47">
        <v>-12</v>
      </c>
    </row>
    <row ht="17.0" customHeight="1" x14ac:dyDescent="0.15" r="27" spans="1:3">
      <c r="A27" s="22">
        <v>101010134</v>
      </c>
      <c r="B27" s="22" t="s">
        <v>122</v>
      </c>
      <c r="C27" s="47">
        <v>0</v>
      </c>
    </row>
    <row ht="17.0" customHeight="1" x14ac:dyDescent="0.15" r="28" spans="1:3">
      <c r="A28" s="22">
        <v>101010135</v>
      </c>
      <c r="B28" s="22" t="s">
        <v>123</v>
      </c>
      <c r="C28" s="47">
        <v>0</v>
      </c>
    </row>
    <row ht="17.0" customHeight="1" x14ac:dyDescent="0.15" r="29" spans="1:3">
      <c r="A29" s="22">
        <v>101010136</v>
      </c>
      <c r="B29" s="22" t="s">
        <v>124</v>
      </c>
      <c r="C29" s="47">
        <v>0</v>
      </c>
    </row>
    <row ht="17.0" customHeight="1" x14ac:dyDescent="0.15" r="30" spans="1:3">
      <c r="A30" s="22">
        <v>101010137</v>
      </c>
      <c r="B30" s="22" t="s">
        <v>125</v>
      </c>
      <c r="C30" s="47">
        <v>0</v>
      </c>
    </row>
    <row ht="17.25" customHeight="1" x14ac:dyDescent="0.15" r="31" spans="1:3">
      <c r="A31" s="22">
        <v>101010138</v>
      </c>
      <c r="B31" s="22" t="s">
        <v>126</v>
      </c>
      <c r="C31" s="47">
        <v>0</v>
      </c>
    </row>
    <row ht="17.0" customHeight="1" x14ac:dyDescent="0.15" r="32" spans="1:3">
      <c r="A32" s="22">
        <v>101010139</v>
      </c>
      <c r="B32" s="22" t="s">
        <v>127</v>
      </c>
      <c r="C32" s="47">
        <v>0</v>
      </c>
    </row>
    <row ht="17.0" customHeight="1" x14ac:dyDescent="0.15" r="33" spans="1:3">
      <c r="A33" s="22">
        <v>101010140</v>
      </c>
      <c r="B33" s="22" t="s">
        <v>128</v>
      </c>
      <c r="C33" s="47">
        <v>0</v>
      </c>
    </row>
    <row ht="17.0" customHeight="1" x14ac:dyDescent="0.15" r="34" spans="1:3">
      <c r="A34" s="22">
        <v>101010141</v>
      </c>
      <c r="B34" s="22" t="s">
        <v>129</v>
      </c>
      <c r="C34" s="47">
        <v>0</v>
      </c>
    </row>
    <row ht="17.0" customHeight="1" x14ac:dyDescent="0.15" r="35" spans="1:3">
      <c r="A35" s="22">
        <v>101010142</v>
      </c>
      <c r="B35" s="22" t="s">
        <v>130</v>
      </c>
      <c r="C35" s="47">
        <v>-456</v>
      </c>
    </row>
    <row ht="17.0" customHeight="1" x14ac:dyDescent="0.15" r="36" spans="1:3">
      <c r="A36" s="22">
        <v>101010150</v>
      </c>
      <c r="B36" s="22" t="s">
        <v>131</v>
      </c>
      <c r="C36" s="47">
        <v>0</v>
      </c>
    </row>
    <row ht="17.0" customHeight="1" x14ac:dyDescent="0.15" r="37" spans="1:3">
      <c r="A37" s="22">
        <v>101010151</v>
      </c>
      <c r="B37" s="22" t="s">
        <v>132</v>
      </c>
      <c r="C37" s="47">
        <v>0</v>
      </c>
    </row>
    <row ht="17.0" customHeight="1" x14ac:dyDescent="0.15" r="38" spans="1:3">
      <c r="A38" s="22">
        <v>101010152</v>
      </c>
      <c r="B38" s="22" t="s">
        <v>133</v>
      </c>
      <c r="C38" s="47">
        <v>0</v>
      </c>
    </row>
    <row ht="17.0" customHeight="1" x14ac:dyDescent="0.15" r="39" spans="1:3">
      <c r="A39" s="22">
        <v>101010153</v>
      </c>
      <c r="B39" s="22" t="s">
        <v>134</v>
      </c>
      <c r="C39" s="47">
        <v>0</v>
      </c>
    </row>
    <row ht="17.0" customHeight="1" x14ac:dyDescent="0.15" r="40" spans="1:3">
      <c r="A40" s="22">
        <v>101010154</v>
      </c>
      <c r="B40" s="22" t="s">
        <v>135</v>
      </c>
      <c r="C40" s="47">
        <v>0</v>
      </c>
    </row>
    <row ht="17.0" customHeight="1" x14ac:dyDescent="0.15" r="41" spans="1:3">
      <c r="A41" s="22">
        <v>101010155</v>
      </c>
      <c r="B41" s="22" t="s">
        <v>136</v>
      </c>
      <c r="C41" s="47">
        <v>0</v>
      </c>
    </row>
    <row ht="17.0" customHeight="1" x14ac:dyDescent="0.15" r="42" spans="1:3">
      <c r="A42" s="22">
        <v>1010102</v>
      </c>
      <c r="B42" s="46" t="s">
        <v>137</v>
      </c>
      <c r="C42" s="45">
        <f>SUM(C43:C45)</f>
        <v>0</v>
      </c>
    </row>
    <row ht="17.0" customHeight="1" x14ac:dyDescent="0.15" r="43" spans="1:3">
      <c r="A43" s="22">
        <v>101010201</v>
      </c>
      <c r="B43" s="22" t="s">
        <v>138</v>
      </c>
      <c r="C43" s="47">
        <v>0</v>
      </c>
    </row>
    <row ht="17.0" customHeight="1" x14ac:dyDescent="0.15" r="44" spans="1:3">
      <c r="A44" s="22">
        <v>101010220</v>
      </c>
      <c r="B44" s="22" t="s">
        <v>139</v>
      </c>
      <c r="C44" s="47">
        <v>0</v>
      </c>
    </row>
    <row ht="17.0" customHeight="1" x14ac:dyDescent="0.15" r="45" spans="1:3">
      <c r="A45" s="22">
        <v>101010221</v>
      </c>
      <c r="B45" s="22" t="s">
        <v>140</v>
      </c>
      <c r="C45" s="47">
        <v>0</v>
      </c>
    </row>
    <row ht="17.0" customHeight="1" x14ac:dyDescent="0.15" r="46" spans="1:3">
      <c r="A46" s="22">
        <v>1010103</v>
      </c>
      <c r="B46" s="46" t="s">
        <v>141</v>
      </c>
      <c r="C46" s="45">
        <f>C47+C48</f>
        <v>0</v>
      </c>
    </row>
    <row ht="17.0" customHeight="1" x14ac:dyDescent="0.15" r="47" spans="1:3">
      <c r="A47" s="22">
        <v>101010301</v>
      </c>
      <c r="B47" s="22" t="s">
        <v>142</v>
      </c>
      <c r="C47" s="47">
        <v>0</v>
      </c>
    </row>
    <row ht="17.0" customHeight="1" x14ac:dyDescent="0.15" r="48" spans="1:3">
      <c r="A48" s="22">
        <v>101010302</v>
      </c>
      <c r="B48" s="22" t="s">
        <v>143</v>
      </c>
      <c r="C48" s="47">
        <v>0</v>
      </c>
    </row>
    <row ht="17.0" customHeight="1" x14ac:dyDescent="0.15" r="49" spans="1:3">
      <c r="A49" s="22">
        <v>10102</v>
      </c>
      <c r="B49" s="46" t="s">
        <v>144</v>
      </c>
      <c r="C49" s="45">
        <f>SUM(C50,C62,C68)</f>
        <v>0</v>
      </c>
    </row>
    <row ht="17.0" customHeight="1" x14ac:dyDescent="0.15" r="50" spans="1:3">
      <c r="A50" s="22">
        <v>1010201</v>
      </c>
      <c r="B50" s="46" t="s">
        <v>145</v>
      </c>
      <c r="C50" s="45">
        <f>SUM(C51:C61)</f>
        <v>0</v>
      </c>
    </row>
    <row ht="17.0" customHeight="1" x14ac:dyDescent="0.15" r="51" spans="1:3">
      <c r="A51" s="22">
        <v>101020101</v>
      </c>
      <c r="B51" s="22" t="s">
        <v>146</v>
      </c>
      <c r="C51" s="47">
        <v>0</v>
      </c>
    </row>
    <row ht="17.0" customHeight="1" x14ac:dyDescent="0.15" r="52" spans="1:3">
      <c r="A52" s="22">
        <v>101020102</v>
      </c>
      <c r="B52" s="22" t="s">
        <v>147</v>
      </c>
      <c r="C52" s="47">
        <v>0</v>
      </c>
    </row>
    <row ht="17.0" customHeight="1" x14ac:dyDescent="0.15" r="53" spans="1:3">
      <c r="A53" s="22">
        <v>101020103</v>
      </c>
      <c r="B53" s="22" t="s">
        <v>148</v>
      </c>
      <c r="C53" s="47">
        <v>0</v>
      </c>
    </row>
    <row ht="17.0" customHeight="1" x14ac:dyDescent="0.15" r="54" spans="1:3">
      <c r="A54" s="22">
        <v>101020104</v>
      </c>
      <c r="B54" s="22" t="s">
        <v>149</v>
      </c>
      <c r="C54" s="47">
        <v>0</v>
      </c>
    </row>
    <row ht="17.0" customHeight="1" x14ac:dyDescent="0.15" r="55" spans="1:3">
      <c r="A55" s="22">
        <v>101020105</v>
      </c>
      <c r="B55" s="22" t="s">
        <v>150</v>
      </c>
      <c r="C55" s="47">
        <v>0</v>
      </c>
    </row>
    <row ht="17.0" customHeight="1" x14ac:dyDescent="0.15" r="56" spans="1:3">
      <c r="A56" s="22">
        <v>101020106</v>
      </c>
      <c r="B56" s="22" t="s">
        <v>151</v>
      </c>
      <c r="C56" s="47">
        <v>0</v>
      </c>
    </row>
    <row ht="17.0" customHeight="1" x14ac:dyDescent="0.15" r="57" spans="1:3">
      <c r="A57" s="22">
        <v>101020107</v>
      </c>
      <c r="B57" s="22" t="s">
        <v>152</v>
      </c>
      <c r="C57" s="47">
        <v>0</v>
      </c>
    </row>
    <row ht="17.0" customHeight="1" x14ac:dyDescent="0.15" r="58" spans="1:3">
      <c r="A58" s="22">
        <v>101020119</v>
      </c>
      <c r="B58" s="22" t="s">
        <v>153</v>
      </c>
      <c r="C58" s="47">
        <v>0</v>
      </c>
    </row>
    <row ht="17.0" customHeight="1" x14ac:dyDescent="0.15" r="59" spans="1:3">
      <c r="A59" s="22">
        <v>101020120</v>
      </c>
      <c r="B59" s="22" t="s">
        <v>154</v>
      </c>
      <c r="C59" s="47">
        <v>0</v>
      </c>
    </row>
    <row ht="17.0" customHeight="1" x14ac:dyDescent="0.15" r="60" spans="1:3">
      <c r="A60" s="22">
        <v>101020121</v>
      </c>
      <c r="B60" s="22" t="s">
        <v>155</v>
      </c>
      <c r="C60" s="47">
        <v>0</v>
      </c>
    </row>
    <row ht="17.0" customHeight="1" x14ac:dyDescent="0.15" r="61" spans="1:3">
      <c r="A61" s="22">
        <v>101020129</v>
      </c>
      <c r="B61" s="22" t="s">
        <v>156</v>
      </c>
      <c r="C61" s="47">
        <v>0</v>
      </c>
    </row>
    <row ht="17.0" customHeight="1" x14ac:dyDescent="0.15" r="62" spans="1:3">
      <c r="A62" s="22">
        <v>1010202</v>
      </c>
      <c r="B62" s="46" t="s">
        <v>157</v>
      </c>
      <c r="C62" s="45">
        <f>SUM(C63:C67)</f>
        <v>0</v>
      </c>
    </row>
    <row ht="17.0" customHeight="1" x14ac:dyDescent="0.15" r="63" spans="1:3">
      <c r="A63" s="22">
        <v>101020202</v>
      </c>
      <c r="B63" s="22" t="s">
        <v>158</v>
      </c>
      <c r="C63" s="47">
        <v>0</v>
      </c>
    </row>
    <row ht="17.0" customHeight="1" x14ac:dyDescent="0.15" r="64" spans="1:3">
      <c r="A64" s="22">
        <v>101020209</v>
      </c>
      <c r="B64" s="22" t="s">
        <v>159</v>
      </c>
      <c r="C64" s="47">
        <v>0</v>
      </c>
    </row>
    <row ht="17.0" customHeight="1" x14ac:dyDescent="0.15" r="65" spans="1:3">
      <c r="A65" s="22">
        <v>101020220</v>
      </c>
      <c r="B65" s="22" t="s">
        <v>160</v>
      </c>
      <c r="C65" s="47">
        <v>0</v>
      </c>
    </row>
    <row ht="17.0" customHeight="1" x14ac:dyDescent="0.15" r="66" spans="1:3">
      <c r="A66" s="22">
        <v>101020221</v>
      </c>
      <c r="B66" s="22" t="s">
        <v>161</v>
      </c>
      <c r="C66" s="47">
        <v>0</v>
      </c>
    </row>
    <row ht="17.0" customHeight="1" x14ac:dyDescent="0.15" r="67" spans="1:3">
      <c r="A67" s="22">
        <v>101020229</v>
      </c>
      <c r="B67" s="22" t="s">
        <v>162</v>
      </c>
      <c r="C67" s="47">
        <v>0</v>
      </c>
    </row>
    <row ht="17.0" customHeight="1" x14ac:dyDescent="0.15" r="68" spans="1:3">
      <c r="A68" s="22">
        <v>1010203</v>
      </c>
      <c r="B68" s="46" t="s">
        <v>163</v>
      </c>
      <c r="C68" s="47">
        <v>0</v>
      </c>
    </row>
    <row ht="17.0" customHeight="1" x14ac:dyDescent="0.15" r="69" spans="1:3">
      <c r="A69" s="22">
        <v>10104</v>
      </c>
      <c r="B69" s="46" t="s">
        <v>164</v>
      </c>
      <c r="C69" s="45">
        <f>SUM(C70:C86,C90:C95,C99,C104:C105,C109:C115,C132:C133,C136:C138,C143,C148,C153,C158,C163,C168,C173,C178,C183,C188,C192,C193)</f>
        <v>67855</v>
      </c>
    </row>
    <row ht="17.0" customHeight="1" x14ac:dyDescent="0.15" r="70" spans="1:3">
      <c r="A70" s="22">
        <v>1010401</v>
      </c>
      <c r="B70" s="46" t="s">
        <v>165</v>
      </c>
      <c r="C70" s="47">
        <v>0</v>
      </c>
    </row>
    <row ht="17.0" customHeight="1" x14ac:dyDescent="0.15" r="71" spans="1:3">
      <c r="A71" s="22">
        <v>1010402</v>
      </c>
      <c r="B71" s="46" t="s">
        <v>166</v>
      </c>
      <c r="C71" s="47">
        <v>0</v>
      </c>
    </row>
    <row ht="17.0" customHeight="1" x14ac:dyDescent="0.15" r="72" spans="1:3">
      <c r="A72" s="22">
        <v>1010403</v>
      </c>
      <c r="B72" s="46" t="s">
        <v>167</v>
      </c>
      <c r="C72" s="47">
        <v>31955</v>
      </c>
    </row>
    <row ht="17.0" customHeight="1" x14ac:dyDescent="0.15" r="73" spans="1:3">
      <c r="A73" s="22">
        <v>1010404</v>
      </c>
      <c r="B73" s="46" t="s">
        <v>168</v>
      </c>
      <c r="C73" s="47">
        <v>0</v>
      </c>
    </row>
    <row ht="17.0" customHeight="1" x14ac:dyDescent="0.15" r="74" spans="1:3">
      <c r="A74" s="22">
        <v>1010405</v>
      </c>
      <c r="B74" s="46" t="s">
        <v>169</v>
      </c>
      <c r="C74" s="47">
        <v>0</v>
      </c>
    </row>
    <row ht="17.0" customHeight="1" x14ac:dyDescent="0.15" r="75" spans="1:3">
      <c r="A75" s="22">
        <v>1010406</v>
      </c>
      <c r="B75" s="46" t="s">
        <v>170</v>
      </c>
      <c r="C75" s="47">
        <v>0</v>
      </c>
    </row>
    <row ht="17.0" customHeight="1" x14ac:dyDescent="0.15" r="76" spans="1:3">
      <c r="A76" s="22">
        <v>1010407</v>
      </c>
      <c r="B76" s="46" t="s">
        <v>171</v>
      </c>
      <c r="C76" s="47">
        <v>0</v>
      </c>
    </row>
    <row ht="17.0" customHeight="1" x14ac:dyDescent="0.15" r="77" spans="1:3">
      <c r="A77" s="22">
        <v>1010408</v>
      </c>
      <c r="B77" s="46" t="s">
        <v>172</v>
      </c>
      <c r="C77" s="47">
        <v>0</v>
      </c>
    </row>
    <row ht="17.0" customHeight="1" x14ac:dyDescent="0.15" r="78" spans="1:3">
      <c r="A78" s="22">
        <v>1010409</v>
      </c>
      <c r="B78" s="46" t="s">
        <v>173</v>
      </c>
      <c r="C78" s="47">
        <v>0</v>
      </c>
    </row>
    <row ht="17.0" customHeight="1" x14ac:dyDescent="0.15" r="79" spans="1:3">
      <c r="A79" s="22">
        <v>1010410</v>
      </c>
      <c r="B79" s="46" t="s">
        <v>174</v>
      </c>
      <c r="C79" s="47">
        <v>0</v>
      </c>
    </row>
    <row ht="17.0" customHeight="1" x14ac:dyDescent="0.15" r="80" spans="1:3">
      <c r="A80" s="22">
        <v>1010411</v>
      </c>
      <c r="B80" s="46" t="s">
        <v>175</v>
      </c>
      <c r="C80" s="47">
        <v>0</v>
      </c>
    </row>
    <row ht="17.0" customHeight="1" x14ac:dyDescent="0.15" r="81" spans="1:3">
      <c r="A81" s="22">
        <v>1010412</v>
      </c>
      <c r="B81" s="46" t="s">
        <v>176</v>
      </c>
      <c r="C81" s="47">
        <v>0</v>
      </c>
    </row>
    <row ht="17.0" customHeight="1" x14ac:dyDescent="0.15" r="82" spans="1:3">
      <c r="A82" s="22">
        <v>1010413</v>
      </c>
      <c r="B82" s="46" t="s">
        <v>177</v>
      </c>
      <c r="C82" s="47">
        <v>0</v>
      </c>
    </row>
    <row ht="17.0" customHeight="1" x14ac:dyDescent="0.15" r="83" spans="1:3">
      <c r="A83" s="22">
        <v>1010414</v>
      </c>
      <c r="B83" s="46" t="s">
        <v>178</v>
      </c>
      <c r="C83" s="47">
        <v>0</v>
      </c>
    </row>
    <row ht="17.0" customHeight="1" x14ac:dyDescent="0.15" r="84" spans="1:3">
      <c r="A84" s="22">
        <v>1010415</v>
      </c>
      <c r="B84" s="46" t="s">
        <v>179</v>
      </c>
      <c r="C84" s="47">
        <v>58</v>
      </c>
    </row>
    <row ht="17.0" customHeight="1" x14ac:dyDescent="0.15" r="85" spans="1:3">
      <c r="A85" s="22">
        <v>1010416</v>
      </c>
      <c r="B85" s="46" t="s">
        <v>180</v>
      </c>
      <c r="C85" s="47">
        <v>0</v>
      </c>
    </row>
    <row ht="17.0" customHeight="1" x14ac:dyDescent="0.15" r="86" spans="1:3">
      <c r="A86" s="22">
        <v>1010417</v>
      </c>
      <c r="B86" s="46" t="s">
        <v>181</v>
      </c>
      <c r="C86" s="45">
        <f>SUM(C87:C89)</f>
        <v>0</v>
      </c>
    </row>
    <row ht="17.0" customHeight="1" x14ac:dyDescent="0.15" r="87" spans="1:3">
      <c r="A87" s="22">
        <v>101041701</v>
      </c>
      <c r="B87" s="22" t="s">
        <v>182</v>
      </c>
      <c r="C87" s="47">
        <v>0</v>
      </c>
    </row>
    <row ht="17.0" customHeight="1" x14ac:dyDescent="0.15" r="88" spans="1:3">
      <c r="A88" s="22">
        <v>101041702</v>
      </c>
      <c r="B88" s="22" t="s">
        <v>183</v>
      </c>
      <c r="C88" s="47">
        <v>0</v>
      </c>
    </row>
    <row ht="17.0" customHeight="1" x14ac:dyDescent="0.15" r="89" spans="1:3">
      <c r="A89" s="22">
        <v>101041709</v>
      </c>
      <c r="B89" s="22" t="s">
        <v>184</v>
      </c>
      <c r="C89" s="47">
        <v>0</v>
      </c>
    </row>
    <row ht="17.0" customHeight="1" x14ac:dyDescent="0.15" r="90" spans="1:3">
      <c r="A90" s="22">
        <v>1010418</v>
      </c>
      <c r="B90" s="46" t="s">
        <v>185</v>
      </c>
      <c r="C90" s="47">
        <v>0</v>
      </c>
    </row>
    <row ht="17.0" customHeight="1" x14ac:dyDescent="0.15" r="91" spans="1:3">
      <c r="A91" s="22">
        <v>1010419</v>
      </c>
      <c r="B91" s="46" t="s">
        <v>186</v>
      </c>
      <c r="C91" s="47">
        <v>0</v>
      </c>
    </row>
    <row ht="17.0" customHeight="1" x14ac:dyDescent="0.15" r="92" spans="1:3">
      <c r="A92" s="22">
        <v>1010420</v>
      </c>
      <c r="B92" s="46" t="s">
        <v>187</v>
      </c>
      <c r="C92" s="47">
        <v>0</v>
      </c>
    </row>
    <row ht="17.0" customHeight="1" x14ac:dyDescent="0.15" r="93" spans="1:3">
      <c r="A93" s="22">
        <v>1010421</v>
      </c>
      <c r="B93" s="46" t="s">
        <v>188</v>
      </c>
      <c r="C93" s="47">
        <v>0</v>
      </c>
    </row>
    <row ht="17.0" customHeight="1" x14ac:dyDescent="0.15" r="94" spans="1:3">
      <c r="A94" s="22">
        <v>1010422</v>
      </c>
      <c r="B94" s="46" t="s">
        <v>189</v>
      </c>
      <c r="C94" s="47">
        <v>0</v>
      </c>
    </row>
    <row ht="17.0" customHeight="1" x14ac:dyDescent="0.15" r="95" spans="1:3">
      <c r="A95" s="22">
        <v>1010423</v>
      </c>
      <c r="B95" s="46" t="s">
        <v>190</v>
      </c>
      <c r="C95" s="45">
        <f>SUM(C96:C98)</f>
        <v>0</v>
      </c>
    </row>
    <row ht="17.0" customHeight="1" x14ac:dyDescent="0.15" r="96" spans="1:3">
      <c r="A96" s="22">
        <v>101042303</v>
      </c>
      <c r="B96" s="22" t="s">
        <v>191</v>
      </c>
      <c r="C96" s="47">
        <v>0</v>
      </c>
    </row>
    <row ht="17.0" customHeight="1" x14ac:dyDescent="0.15" r="97" spans="1:3">
      <c r="A97" s="22">
        <v>101042304</v>
      </c>
      <c r="B97" s="22" t="s">
        <v>192</v>
      </c>
      <c r="C97" s="47">
        <v>0</v>
      </c>
    </row>
    <row ht="17.0" customHeight="1" x14ac:dyDescent="0.15" r="98" spans="1:3">
      <c r="A98" s="22">
        <v>101042309</v>
      </c>
      <c r="B98" s="22" t="s">
        <v>193</v>
      </c>
      <c r="C98" s="47">
        <v>0</v>
      </c>
    </row>
    <row ht="17.0" customHeight="1" x14ac:dyDescent="0.15" r="99" spans="1:3">
      <c r="A99" s="22">
        <v>1010424</v>
      </c>
      <c r="B99" s="46" t="s">
        <v>194</v>
      </c>
      <c r="C99" s="45">
        <f>SUM(C100:C103)</f>
        <v>0</v>
      </c>
    </row>
    <row ht="17.0" customHeight="1" x14ac:dyDescent="0.15" r="100" spans="1:3">
      <c r="A100" s="22">
        <v>101042402</v>
      </c>
      <c r="B100" s="22" t="s">
        <v>195</v>
      </c>
      <c r="C100" s="47">
        <v>0</v>
      </c>
    </row>
    <row ht="17.0" customHeight="1" x14ac:dyDescent="0.15" r="101" spans="1:3">
      <c r="A101" s="22">
        <v>101042403</v>
      </c>
      <c r="B101" s="22" t="s">
        <v>196</v>
      </c>
      <c r="C101" s="47">
        <v>0</v>
      </c>
    </row>
    <row ht="17.0" customHeight="1" x14ac:dyDescent="0.15" r="102" spans="1:3">
      <c r="A102" s="22">
        <v>101042404</v>
      </c>
      <c r="B102" s="22" t="s">
        <v>197</v>
      </c>
      <c r="C102" s="47">
        <v>0</v>
      </c>
    </row>
    <row ht="17.0" customHeight="1" x14ac:dyDescent="0.15" r="103" spans="1:3">
      <c r="A103" s="22">
        <v>101042409</v>
      </c>
      <c r="B103" s="22" t="s">
        <v>198</v>
      </c>
      <c r="C103" s="47">
        <v>0</v>
      </c>
    </row>
    <row ht="17.0" customHeight="1" x14ac:dyDescent="0.15" r="104" spans="1:3">
      <c r="A104" s="22">
        <v>1010425</v>
      </c>
      <c r="B104" s="46" t="s">
        <v>199</v>
      </c>
      <c r="C104" s="47">
        <v>0</v>
      </c>
    </row>
    <row ht="17.0" customHeight="1" x14ac:dyDescent="0.15" r="105" spans="1:3">
      <c r="A105" s="22">
        <v>1010426</v>
      </c>
      <c r="B105" s="46" t="s">
        <v>200</v>
      </c>
      <c r="C105" s="45">
        <f>SUM(C106:C108)</f>
        <v>0</v>
      </c>
    </row>
    <row ht="17.0" customHeight="1" x14ac:dyDescent="0.15" r="106" spans="1:3">
      <c r="A106" s="22">
        <v>101042601</v>
      </c>
      <c r="B106" s="22" t="s">
        <v>201</v>
      </c>
      <c r="C106" s="47">
        <v>0</v>
      </c>
    </row>
    <row ht="17.0" customHeight="1" x14ac:dyDescent="0.15" r="107" spans="1:3">
      <c r="A107" s="22">
        <v>101042602</v>
      </c>
      <c r="B107" s="22" t="s">
        <v>202</v>
      </c>
      <c r="C107" s="47">
        <v>0</v>
      </c>
    </row>
    <row ht="17.0" customHeight="1" x14ac:dyDescent="0.15" r="108" spans="1:3">
      <c r="A108" s="22">
        <v>101042609</v>
      </c>
      <c r="B108" s="22" t="s">
        <v>203</v>
      </c>
      <c r="C108" s="47">
        <v>0</v>
      </c>
    </row>
    <row ht="17.0" customHeight="1" x14ac:dyDescent="0.15" r="109" spans="1:3">
      <c r="A109" s="22">
        <v>1010427</v>
      </c>
      <c r="B109" s="46" t="s">
        <v>204</v>
      </c>
      <c r="C109" s="47">
        <v>0</v>
      </c>
    </row>
    <row ht="17.0" customHeight="1" x14ac:dyDescent="0.15" r="110" spans="1:3">
      <c r="A110" s="22">
        <v>1010428</v>
      </c>
      <c r="B110" s="46" t="s">
        <v>205</v>
      </c>
      <c r="C110" s="47">
        <v>0</v>
      </c>
    </row>
    <row ht="17.0" customHeight="1" x14ac:dyDescent="0.15" r="111" spans="1:3">
      <c r="A111" s="22">
        <v>1010429</v>
      </c>
      <c r="B111" s="46" t="s">
        <v>206</v>
      </c>
      <c r="C111" s="47">
        <v>0</v>
      </c>
    </row>
    <row ht="17.0" customHeight="1" x14ac:dyDescent="0.15" r="112" spans="1:3">
      <c r="A112" s="22">
        <v>1010430</v>
      </c>
      <c r="B112" s="46" t="s">
        <v>207</v>
      </c>
      <c r="C112" s="47">
        <v>0</v>
      </c>
    </row>
    <row ht="17.0" customHeight="1" x14ac:dyDescent="0.15" r="113" spans="1:3">
      <c r="A113" s="22">
        <v>1010431</v>
      </c>
      <c r="B113" s="46" t="s">
        <v>208</v>
      </c>
      <c r="C113" s="47">
        <v>6</v>
      </c>
    </row>
    <row ht="17.0" customHeight="1" x14ac:dyDescent="0.15" r="114" spans="1:3">
      <c r="A114" s="22">
        <v>1010432</v>
      </c>
      <c r="B114" s="46" t="s">
        <v>209</v>
      </c>
      <c r="C114" s="47">
        <v>1</v>
      </c>
    </row>
    <row ht="17.0" customHeight="1" x14ac:dyDescent="0.15" r="115" spans="1:3">
      <c r="A115" s="22">
        <v>1010433</v>
      </c>
      <c r="B115" s="46" t="s">
        <v>210</v>
      </c>
      <c r="C115" s="45">
        <f>SUM(C116:C131)</f>
        <v>37255</v>
      </c>
    </row>
    <row ht="17.0" customHeight="1" x14ac:dyDescent="0.15" r="116" spans="1:3">
      <c r="A116" s="22">
        <v>101043302</v>
      </c>
      <c r="B116" s="22" t="s">
        <v>211</v>
      </c>
      <c r="C116" s="47">
        <v>0</v>
      </c>
    </row>
    <row ht="17.0" customHeight="1" x14ac:dyDescent="0.15" r="117" spans="1:3">
      <c r="A117" s="22">
        <v>101043303</v>
      </c>
      <c r="B117" s="22" t="s">
        <v>212</v>
      </c>
      <c r="C117" s="47">
        <v>0</v>
      </c>
    </row>
    <row ht="17.0" customHeight="1" x14ac:dyDescent="0.15" r="118" spans="1:3">
      <c r="A118" s="22">
        <v>101043304</v>
      </c>
      <c r="B118" s="22" t="s">
        <v>213</v>
      </c>
      <c r="C118" s="47">
        <v>0</v>
      </c>
    </row>
    <row ht="17.0" customHeight="1" x14ac:dyDescent="0.15" r="119" spans="1:3">
      <c r="A119" s="22">
        <v>101043308</v>
      </c>
      <c r="B119" s="22" t="s">
        <v>214</v>
      </c>
      <c r="C119" s="47">
        <v>0</v>
      </c>
    </row>
    <row ht="17.0" customHeight="1" x14ac:dyDescent="0.15" r="120" spans="1:3">
      <c r="A120" s="22">
        <v>101043309</v>
      </c>
      <c r="B120" s="22" t="s">
        <v>215</v>
      </c>
      <c r="C120" s="47">
        <v>0</v>
      </c>
    </row>
    <row ht="17.0" customHeight="1" x14ac:dyDescent="0.15" r="121" spans="1:3">
      <c r="A121" s="22">
        <v>101043310</v>
      </c>
      <c r="B121" s="22" t="s">
        <v>216</v>
      </c>
      <c r="C121" s="47">
        <v>0</v>
      </c>
    </row>
    <row ht="17.0" customHeight="1" x14ac:dyDescent="0.15" r="122" spans="1:3">
      <c r="A122" s="22">
        <v>101043312</v>
      </c>
      <c r="B122" s="22" t="s">
        <v>217</v>
      </c>
      <c r="C122" s="47">
        <v>0</v>
      </c>
    </row>
    <row ht="17.0" customHeight="1" x14ac:dyDescent="0.15" r="123" spans="1:3">
      <c r="A123" s="22">
        <v>101043313</v>
      </c>
      <c r="B123" s="22" t="s">
        <v>218</v>
      </c>
      <c r="C123" s="47">
        <v>0</v>
      </c>
    </row>
    <row ht="17.0" customHeight="1" x14ac:dyDescent="0.15" r="124" spans="1:3">
      <c r="A124" s="22">
        <v>101043314</v>
      </c>
      <c r="B124" s="22" t="s">
        <v>219</v>
      </c>
      <c r="C124" s="47">
        <v>0</v>
      </c>
    </row>
    <row ht="17.0" customHeight="1" x14ac:dyDescent="0.15" r="125" spans="1:3">
      <c r="A125" s="22">
        <v>101043315</v>
      </c>
      <c r="B125" s="22" t="s">
        <v>220</v>
      </c>
      <c r="C125" s="47">
        <v>0</v>
      </c>
    </row>
    <row ht="17.0" customHeight="1" x14ac:dyDescent="0.15" r="126" spans="1:3">
      <c r="A126" s="22">
        <v>101043316</v>
      </c>
      <c r="B126" s="22" t="s">
        <v>221</v>
      </c>
      <c r="C126" s="47">
        <v>0</v>
      </c>
    </row>
    <row ht="17.0" customHeight="1" x14ac:dyDescent="0.15" r="127" spans="1:3">
      <c r="A127" s="22">
        <v>101043317</v>
      </c>
      <c r="B127" s="22" t="s">
        <v>222</v>
      </c>
      <c r="C127" s="47">
        <v>0</v>
      </c>
    </row>
    <row ht="17.0" customHeight="1" x14ac:dyDescent="0.15" r="128" spans="1:3">
      <c r="A128" s="22">
        <v>101043318</v>
      </c>
      <c r="B128" s="22" t="s">
        <v>223</v>
      </c>
      <c r="C128" s="47">
        <v>0</v>
      </c>
    </row>
    <row ht="17.0" customHeight="1" x14ac:dyDescent="0.15" r="129" spans="1:3">
      <c r="A129" s="22">
        <v>101043319</v>
      </c>
      <c r="B129" s="22" t="s">
        <v>224</v>
      </c>
      <c r="C129" s="47">
        <v>0</v>
      </c>
    </row>
    <row ht="17.0" customHeight="1" x14ac:dyDescent="0.15" r="130" spans="1:3">
      <c r="A130" s="22">
        <v>101043320</v>
      </c>
      <c r="B130" s="22" t="s">
        <v>225</v>
      </c>
      <c r="C130" s="47">
        <v>0</v>
      </c>
    </row>
    <row ht="17.0" customHeight="1" x14ac:dyDescent="0.15" r="131" spans="1:3">
      <c r="A131" s="22">
        <v>101043399</v>
      </c>
      <c r="B131" s="22" t="s">
        <v>226</v>
      </c>
      <c r="C131" s="47">
        <v>37255</v>
      </c>
    </row>
    <row ht="17.0" customHeight="1" x14ac:dyDescent="0.15" r="132" spans="1:3">
      <c r="A132" s="22">
        <v>1010434</v>
      </c>
      <c r="B132" s="46" t="s">
        <v>227</v>
      </c>
      <c r="C132" s="47">
        <v>0</v>
      </c>
    </row>
    <row ht="17.0" customHeight="1" x14ac:dyDescent="0.15" r="133" spans="1:3">
      <c r="A133" s="22">
        <v>1010435</v>
      </c>
      <c r="B133" s="46" t="s">
        <v>228</v>
      </c>
      <c r="C133" s="45">
        <f>C134+C135</f>
        <v>-1685</v>
      </c>
    </row>
    <row ht="17.0" customHeight="1" x14ac:dyDescent="0.15" r="134" spans="1:3">
      <c r="A134" s="22">
        <v>101043501</v>
      </c>
      <c r="B134" s="22" t="s">
        <v>229</v>
      </c>
      <c r="C134" s="47">
        <v>0</v>
      </c>
    </row>
    <row ht="17.0" customHeight="1" x14ac:dyDescent="0.15" r="135" spans="1:3">
      <c r="A135" s="22">
        <v>101043509</v>
      </c>
      <c r="B135" s="22" t="s">
        <v>230</v>
      </c>
      <c r="C135" s="47">
        <v>-1685</v>
      </c>
    </row>
    <row ht="17.0" customHeight="1" x14ac:dyDescent="0.15" r="136" spans="1:3">
      <c r="A136" s="22">
        <v>1010436</v>
      </c>
      <c r="B136" s="46" t="s">
        <v>231</v>
      </c>
      <c r="C136" s="47">
        <v>179</v>
      </c>
    </row>
    <row ht="17.0" customHeight="1" x14ac:dyDescent="0.15" r="137" spans="1:3">
      <c r="A137" s="22">
        <v>1010439</v>
      </c>
      <c r="B137" s="46" t="s">
        <v>232</v>
      </c>
      <c r="C137" s="47">
        <v>13</v>
      </c>
    </row>
    <row ht="17.0" customHeight="1" x14ac:dyDescent="0.15" r="138" spans="1:3">
      <c r="A138" s="22">
        <v>1010440</v>
      </c>
      <c r="B138" s="46" t="s">
        <v>233</v>
      </c>
      <c r="C138" s="45">
        <f>SUM(C139:C142)</f>
        <v>0</v>
      </c>
    </row>
    <row ht="17.0" customHeight="1" x14ac:dyDescent="0.15" r="139" spans="1:3">
      <c r="A139" s="22">
        <v>101044001</v>
      </c>
      <c r="B139" s="22" t="s">
        <v>234</v>
      </c>
      <c r="C139" s="47">
        <v>0</v>
      </c>
    </row>
    <row ht="17.0" customHeight="1" x14ac:dyDescent="0.15" r="140" spans="1:3">
      <c r="A140" s="22">
        <v>101044002</v>
      </c>
      <c r="B140" s="22" t="s">
        <v>235</v>
      </c>
      <c r="C140" s="47">
        <v>0</v>
      </c>
    </row>
    <row ht="17.0" customHeight="1" x14ac:dyDescent="0.15" r="141" spans="1:3">
      <c r="A141" s="22">
        <v>101044003</v>
      </c>
      <c r="B141" s="22" t="s">
        <v>236</v>
      </c>
      <c r="C141" s="47">
        <v>0</v>
      </c>
    </row>
    <row ht="17.0" customHeight="1" x14ac:dyDescent="0.15" r="142" spans="1:3">
      <c r="A142" s="22">
        <v>101044099</v>
      </c>
      <c r="B142" s="22" t="s">
        <v>237</v>
      </c>
      <c r="C142" s="47">
        <v>0</v>
      </c>
    </row>
    <row ht="17.0" customHeight="1" x14ac:dyDescent="0.15" r="143" spans="1:3">
      <c r="A143" s="22">
        <v>1010441</v>
      </c>
      <c r="B143" s="46" t="s">
        <v>238</v>
      </c>
      <c r="C143" s="45">
        <f>SUM(C144:C147)</f>
        <v>0</v>
      </c>
    </row>
    <row ht="17.0" customHeight="1" x14ac:dyDescent="0.15" r="144" spans="1:3">
      <c r="A144" s="22">
        <v>101044101</v>
      </c>
      <c r="B144" s="22" t="s">
        <v>239</v>
      </c>
      <c r="C144" s="47">
        <v>0</v>
      </c>
    </row>
    <row ht="17.0" customHeight="1" x14ac:dyDescent="0.15" r="145" spans="1:3">
      <c r="A145" s="22">
        <v>101044102</v>
      </c>
      <c r="B145" s="22" t="s">
        <v>240</v>
      </c>
      <c r="C145" s="47">
        <v>0</v>
      </c>
    </row>
    <row ht="17.0" customHeight="1" x14ac:dyDescent="0.15" r="146" spans="1:3">
      <c r="A146" s="22">
        <v>101044103</v>
      </c>
      <c r="B146" s="22" t="s">
        <v>241</v>
      </c>
      <c r="C146" s="47">
        <v>0</v>
      </c>
    </row>
    <row ht="17.0" customHeight="1" x14ac:dyDescent="0.15" r="147" spans="1:3">
      <c r="A147" s="22">
        <v>101044199</v>
      </c>
      <c r="B147" s="22" t="s">
        <v>242</v>
      </c>
      <c r="C147" s="47">
        <v>0</v>
      </c>
    </row>
    <row ht="17.0" customHeight="1" x14ac:dyDescent="0.15" r="148" spans="1:3">
      <c r="A148" s="22">
        <v>1010442</v>
      </c>
      <c r="B148" s="46" t="s">
        <v>243</v>
      </c>
      <c r="C148" s="45">
        <f>SUM(C149:C152)</f>
        <v>0</v>
      </c>
    </row>
    <row ht="17.0" customHeight="1" x14ac:dyDescent="0.15" r="149" spans="1:3">
      <c r="A149" s="22">
        <v>101044201</v>
      </c>
      <c r="B149" s="22" t="s">
        <v>244</v>
      </c>
      <c r="C149" s="47">
        <v>0</v>
      </c>
    </row>
    <row ht="17.0" customHeight="1" x14ac:dyDescent="0.15" r="150" spans="1:3">
      <c r="A150" s="22">
        <v>101044202</v>
      </c>
      <c r="B150" s="22" t="s">
        <v>245</v>
      </c>
      <c r="C150" s="47">
        <v>0</v>
      </c>
    </row>
    <row ht="17.0" customHeight="1" x14ac:dyDescent="0.15" r="151" spans="1:3">
      <c r="A151" s="22">
        <v>101044203</v>
      </c>
      <c r="B151" s="22" t="s">
        <v>246</v>
      </c>
      <c r="C151" s="47">
        <v>0</v>
      </c>
    </row>
    <row ht="17.0" customHeight="1" x14ac:dyDescent="0.15" r="152" spans="1:3">
      <c r="A152" s="22">
        <v>101044299</v>
      </c>
      <c r="B152" s="22" t="s">
        <v>247</v>
      </c>
      <c r="C152" s="47">
        <v>0</v>
      </c>
    </row>
    <row ht="17.0" customHeight="1" x14ac:dyDescent="0.15" r="153" spans="1:3">
      <c r="A153" s="22">
        <v>1010443</v>
      </c>
      <c r="B153" s="46" t="s">
        <v>248</v>
      </c>
      <c r="C153" s="45">
        <f>SUM(C154:C157)</f>
        <v>0</v>
      </c>
    </row>
    <row ht="17.0" customHeight="1" x14ac:dyDescent="0.15" r="154" spans="1:3">
      <c r="A154" s="22">
        <v>101044301</v>
      </c>
      <c r="B154" s="22" t="s">
        <v>249</v>
      </c>
      <c r="C154" s="47">
        <v>0</v>
      </c>
    </row>
    <row ht="17.0" customHeight="1" x14ac:dyDescent="0.15" r="155" spans="1:3">
      <c r="A155" s="22">
        <v>101044302</v>
      </c>
      <c r="B155" s="22" t="s">
        <v>250</v>
      </c>
      <c r="C155" s="47">
        <v>0</v>
      </c>
    </row>
    <row ht="17.0" customHeight="1" x14ac:dyDescent="0.15" r="156" spans="1:3">
      <c r="A156" s="22">
        <v>101044303</v>
      </c>
      <c r="B156" s="22" t="s">
        <v>251</v>
      </c>
      <c r="C156" s="47">
        <v>0</v>
      </c>
    </row>
    <row ht="17.0" customHeight="1" x14ac:dyDescent="0.15" r="157" spans="1:3">
      <c r="A157" s="22">
        <v>101044399</v>
      </c>
      <c r="B157" s="22" t="s">
        <v>252</v>
      </c>
      <c r="C157" s="47">
        <v>0</v>
      </c>
    </row>
    <row ht="17.0" customHeight="1" x14ac:dyDescent="0.15" r="158" spans="1:3">
      <c r="A158" s="22">
        <v>1010444</v>
      </c>
      <c r="B158" s="46" t="s">
        <v>253</v>
      </c>
      <c r="C158" s="45">
        <f>SUM(C159:C162)</f>
        <v>0</v>
      </c>
    </row>
    <row ht="17.0" customHeight="1" x14ac:dyDescent="0.15" r="159" spans="1:3">
      <c r="A159" s="22">
        <v>101044401</v>
      </c>
      <c r="B159" s="22" t="s">
        <v>234</v>
      </c>
      <c r="C159" s="47">
        <v>0</v>
      </c>
    </row>
    <row ht="17.0" customHeight="1" x14ac:dyDescent="0.15" r="160" spans="1:3">
      <c r="A160" s="22">
        <v>101044402</v>
      </c>
      <c r="B160" s="22" t="s">
        <v>235</v>
      </c>
      <c r="C160" s="47">
        <v>0</v>
      </c>
    </row>
    <row ht="17.0" customHeight="1" x14ac:dyDescent="0.15" r="161" spans="1:3">
      <c r="A161" s="22">
        <v>101044403</v>
      </c>
      <c r="B161" s="22" t="s">
        <v>236</v>
      </c>
      <c r="C161" s="47">
        <v>0</v>
      </c>
    </row>
    <row ht="17.0" customHeight="1" x14ac:dyDescent="0.15" r="162" spans="1:3">
      <c r="A162" s="22">
        <v>101044499</v>
      </c>
      <c r="B162" s="22" t="s">
        <v>237</v>
      </c>
      <c r="C162" s="47">
        <v>0</v>
      </c>
    </row>
    <row ht="17.0" customHeight="1" x14ac:dyDescent="0.15" r="163" spans="1:3">
      <c r="A163" s="22">
        <v>1010445</v>
      </c>
      <c r="B163" s="46" t="s">
        <v>254</v>
      </c>
      <c r="C163" s="45">
        <f>SUM(C164:C167)</f>
        <v>0</v>
      </c>
    </row>
    <row ht="17.0" customHeight="1" x14ac:dyDescent="0.15" r="164" spans="1:3">
      <c r="A164" s="22">
        <v>101044501</v>
      </c>
      <c r="B164" s="22" t="s">
        <v>239</v>
      </c>
      <c r="C164" s="47">
        <v>0</v>
      </c>
    </row>
    <row ht="17.0" customHeight="1" x14ac:dyDescent="0.15" r="165" spans="1:3">
      <c r="A165" s="22">
        <v>101044502</v>
      </c>
      <c r="B165" s="22" t="s">
        <v>240</v>
      </c>
      <c r="C165" s="47">
        <v>0</v>
      </c>
    </row>
    <row ht="17.0" customHeight="1" x14ac:dyDescent="0.15" r="166" spans="1:3">
      <c r="A166" s="22">
        <v>101044503</v>
      </c>
      <c r="B166" s="22" t="s">
        <v>241</v>
      </c>
      <c r="C166" s="47">
        <v>0</v>
      </c>
    </row>
    <row ht="17.0" customHeight="1" x14ac:dyDescent="0.15" r="167" spans="1:3">
      <c r="A167" s="22">
        <v>101044599</v>
      </c>
      <c r="B167" s="22" t="s">
        <v>242</v>
      </c>
      <c r="C167" s="47">
        <v>0</v>
      </c>
    </row>
    <row ht="17.0" customHeight="1" x14ac:dyDescent="0.15" r="168" spans="1:3">
      <c r="A168" s="22">
        <v>1010446</v>
      </c>
      <c r="B168" s="46" t="s">
        <v>255</v>
      </c>
      <c r="C168" s="45">
        <f>SUM(C169:C172)</f>
        <v>0</v>
      </c>
    </row>
    <row ht="17.0" customHeight="1" x14ac:dyDescent="0.15" r="169" spans="1:3">
      <c r="A169" s="22">
        <v>101044601</v>
      </c>
      <c r="B169" s="22" t="s">
        <v>244</v>
      </c>
      <c r="C169" s="47">
        <v>0</v>
      </c>
    </row>
    <row ht="17.0" customHeight="1" x14ac:dyDescent="0.15" r="170" spans="1:3">
      <c r="A170" s="22">
        <v>101044602</v>
      </c>
      <c r="B170" s="22" t="s">
        <v>245</v>
      </c>
      <c r="C170" s="47">
        <v>0</v>
      </c>
    </row>
    <row ht="17.0" customHeight="1" x14ac:dyDescent="0.15" r="171" spans="1:3">
      <c r="A171" s="22">
        <v>101044603</v>
      </c>
      <c r="B171" s="22" t="s">
        <v>246</v>
      </c>
      <c r="C171" s="47">
        <v>0</v>
      </c>
    </row>
    <row ht="17.0" customHeight="1" x14ac:dyDescent="0.15" r="172" spans="1:3">
      <c r="A172" s="22">
        <v>101044699</v>
      </c>
      <c r="B172" s="22" t="s">
        <v>247</v>
      </c>
      <c r="C172" s="47">
        <v>0</v>
      </c>
    </row>
    <row ht="17.0" customHeight="1" x14ac:dyDescent="0.15" r="173" spans="1:3">
      <c r="A173" s="22">
        <v>1010447</v>
      </c>
      <c r="B173" s="46" t="s">
        <v>256</v>
      </c>
      <c r="C173" s="45">
        <f>SUM(C174:C177)</f>
        <v>0</v>
      </c>
    </row>
    <row ht="17.0" customHeight="1" x14ac:dyDescent="0.15" r="174" spans="1:3">
      <c r="A174" s="22">
        <v>101044701</v>
      </c>
      <c r="B174" s="22" t="s">
        <v>249</v>
      </c>
      <c r="C174" s="47">
        <v>0</v>
      </c>
    </row>
    <row ht="17.0" customHeight="1" x14ac:dyDescent="0.15" r="175" spans="1:3">
      <c r="A175" s="22">
        <v>101044702</v>
      </c>
      <c r="B175" s="22" t="s">
        <v>250</v>
      </c>
      <c r="C175" s="47">
        <v>0</v>
      </c>
    </row>
    <row ht="17.0" customHeight="1" x14ac:dyDescent="0.15" r="176" spans="1:3">
      <c r="A176" s="22">
        <v>101044703</v>
      </c>
      <c r="B176" s="22" t="s">
        <v>251</v>
      </c>
      <c r="C176" s="47">
        <v>0</v>
      </c>
    </row>
    <row ht="17.0" customHeight="1" x14ac:dyDescent="0.15" r="177" spans="1:3">
      <c r="A177" s="22">
        <v>101044799</v>
      </c>
      <c r="B177" s="22" t="s">
        <v>252</v>
      </c>
      <c r="C177" s="47">
        <v>0</v>
      </c>
    </row>
    <row ht="17.0" customHeight="1" x14ac:dyDescent="0.15" r="178" spans="1:3">
      <c r="A178" s="22">
        <v>1010448</v>
      </c>
      <c r="B178" s="46" t="s">
        <v>257</v>
      </c>
      <c r="C178" s="45">
        <f>SUM(C179:C182)</f>
        <v>0</v>
      </c>
    </row>
    <row ht="17.0" customHeight="1" x14ac:dyDescent="0.15" r="179" spans="1:3">
      <c r="A179" s="22">
        <v>101044801</v>
      </c>
      <c r="B179" s="22" t="s">
        <v>258</v>
      </c>
      <c r="C179" s="47">
        <v>0</v>
      </c>
    </row>
    <row ht="17.0" customHeight="1" x14ac:dyDescent="0.15" r="180" spans="1:3">
      <c r="A180" s="22">
        <v>101044802</v>
      </c>
      <c r="B180" s="22" t="s">
        <v>259</v>
      </c>
      <c r="C180" s="47">
        <v>0</v>
      </c>
    </row>
    <row ht="17.0" customHeight="1" x14ac:dyDescent="0.15" r="181" spans="1:3">
      <c r="A181" s="22">
        <v>101044803</v>
      </c>
      <c r="B181" s="22" t="s">
        <v>260</v>
      </c>
      <c r="C181" s="47">
        <v>0</v>
      </c>
    </row>
    <row ht="17.0" customHeight="1" x14ac:dyDescent="0.15" r="182" spans="1:3">
      <c r="A182" s="22">
        <v>101044899</v>
      </c>
      <c r="B182" s="22" t="s">
        <v>261</v>
      </c>
      <c r="C182" s="47">
        <v>0</v>
      </c>
    </row>
    <row ht="17.0" customHeight="1" x14ac:dyDescent="0.15" r="183" spans="1:3">
      <c r="A183" s="22">
        <v>1010449</v>
      </c>
      <c r="B183" s="46" t="s">
        <v>262</v>
      </c>
      <c r="C183" s="45">
        <f>SUM(C184:C187)</f>
        <v>0</v>
      </c>
    </row>
    <row ht="17.0" customHeight="1" x14ac:dyDescent="0.15" r="184" spans="1:3">
      <c r="A184" s="22">
        <v>101044901</v>
      </c>
      <c r="B184" s="22" t="s">
        <v>258</v>
      </c>
      <c r="C184" s="47">
        <v>0</v>
      </c>
    </row>
    <row ht="17.0" customHeight="1" x14ac:dyDescent="0.15" r="185" spans="1:3">
      <c r="A185" s="22">
        <v>101044902</v>
      </c>
      <c r="B185" s="22" t="s">
        <v>259</v>
      </c>
      <c r="C185" s="47">
        <v>0</v>
      </c>
    </row>
    <row ht="17.0" customHeight="1" x14ac:dyDescent="0.15" r="186" spans="1:3">
      <c r="A186" s="22">
        <v>101044903</v>
      </c>
      <c r="B186" s="22" t="s">
        <v>260</v>
      </c>
      <c r="C186" s="47">
        <v>0</v>
      </c>
    </row>
    <row ht="17.0" customHeight="1" x14ac:dyDescent="0.15" r="187" spans="1:3">
      <c r="A187" s="22">
        <v>101044999</v>
      </c>
      <c r="B187" s="22" t="s">
        <v>261</v>
      </c>
      <c r="C187" s="47">
        <v>0</v>
      </c>
    </row>
    <row ht="17.0" customHeight="1" x14ac:dyDescent="0.15" r="188" spans="1:3">
      <c r="A188" s="22">
        <v>1010450</v>
      </c>
      <c r="B188" s="46" t="s">
        <v>263</v>
      </c>
      <c r="C188" s="45">
        <f>SUM(C189:C191)</f>
        <v>73</v>
      </c>
    </row>
    <row ht="17.0" customHeight="1" x14ac:dyDescent="0.15" r="189" spans="1:3">
      <c r="A189" s="22">
        <v>101045001</v>
      </c>
      <c r="B189" s="22" t="s">
        <v>264</v>
      </c>
      <c r="C189" s="47">
        <v>73</v>
      </c>
    </row>
    <row ht="17.0" customHeight="1" x14ac:dyDescent="0.15" r="190" spans="1:3">
      <c r="A190" s="22">
        <v>101045002</v>
      </c>
      <c r="B190" s="22" t="s">
        <v>265</v>
      </c>
      <c r="C190" s="47">
        <v>0</v>
      </c>
    </row>
    <row ht="17.0" customHeight="1" x14ac:dyDescent="0.15" r="191" spans="1:3">
      <c r="A191" s="22">
        <v>101045003</v>
      </c>
      <c r="B191" s="22" t="s">
        <v>266</v>
      </c>
      <c r="C191" s="47">
        <v>0</v>
      </c>
    </row>
    <row ht="17.0" customHeight="1" x14ac:dyDescent="0.15" r="192" spans="1:3">
      <c r="A192" s="22">
        <v>1010451</v>
      </c>
      <c r="B192" s="46" t="s">
        <v>267</v>
      </c>
      <c r="C192" s="47">
        <v>0</v>
      </c>
    </row>
    <row ht="17.0" customHeight="1" x14ac:dyDescent="0.15" r="193" spans="1:3">
      <c r="A193" s="22">
        <v>1010452</v>
      </c>
      <c r="B193" s="46" t="s">
        <v>268</v>
      </c>
      <c r="C193" s="47">
        <v>0</v>
      </c>
    </row>
    <row ht="17.0" customHeight="1" x14ac:dyDescent="0.15" r="194" spans="1:3">
      <c r="A194" s="22">
        <v>10105</v>
      </c>
      <c r="B194" s="46" t="s">
        <v>269</v>
      </c>
      <c r="C194" s="45">
        <f>SUM(C195:C217,C221,C224,C225,C229:C234,C246:C248,C253,C258)</f>
        <v>0</v>
      </c>
    </row>
    <row ht="17.0" customHeight="1" x14ac:dyDescent="0.15" r="195" spans="1:3">
      <c r="A195" s="22">
        <v>1010501</v>
      </c>
      <c r="B195" s="46" t="s">
        <v>270</v>
      </c>
      <c r="C195" s="47">
        <v>0</v>
      </c>
    </row>
    <row ht="17.0" customHeight="1" x14ac:dyDescent="0.15" r="196" spans="1:3">
      <c r="A196" s="22">
        <v>1010502</v>
      </c>
      <c r="B196" s="46" t="s">
        <v>271</v>
      </c>
      <c r="C196" s="47">
        <v>0</v>
      </c>
    </row>
    <row ht="17.0" customHeight="1" x14ac:dyDescent="0.15" r="197" spans="1:3">
      <c r="A197" s="22">
        <v>1010503</v>
      </c>
      <c r="B197" s="46" t="s">
        <v>272</v>
      </c>
      <c r="C197" s="47">
        <v>0</v>
      </c>
    </row>
    <row ht="17.0" customHeight="1" x14ac:dyDescent="0.15" r="198" spans="1:3">
      <c r="A198" s="22">
        <v>1010504</v>
      </c>
      <c r="B198" s="46" t="s">
        <v>273</v>
      </c>
      <c r="C198" s="47">
        <v>0</v>
      </c>
    </row>
    <row ht="17.0" customHeight="1" x14ac:dyDescent="0.15" r="199" spans="1:3">
      <c r="A199" s="22">
        <v>1010505</v>
      </c>
      <c r="B199" s="46" t="s">
        <v>274</v>
      </c>
      <c r="C199" s="47">
        <v>0</v>
      </c>
    </row>
    <row ht="17.0" customHeight="1" x14ac:dyDescent="0.15" r="200" spans="1:3">
      <c r="A200" s="22">
        <v>1010506</v>
      </c>
      <c r="B200" s="46" t="s">
        <v>275</v>
      </c>
      <c r="C200" s="47">
        <v>0</v>
      </c>
    </row>
    <row ht="17.0" customHeight="1" x14ac:dyDescent="0.15" r="201" spans="1:3">
      <c r="A201" s="22">
        <v>1010507</v>
      </c>
      <c r="B201" s="46" t="s">
        <v>276</v>
      </c>
      <c r="C201" s="47">
        <v>0</v>
      </c>
    </row>
    <row ht="17.0" customHeight="1" x14ac:dyDescent="0.15" r="202" spans="1:3">
      <c r="A202" s="22">
        <v>1010508</v>
      </c>
      <c r="B202" s="46" t="s">
        <v>277</v>
      </c>
      <c r="C202" s="47">
        <v>0</v>
      </c>
    </row>
    <row ht="17.0" customHeight="1" x14ac:dyDescent="0.15" r="203" spans="1:3">
      <c r="A203" s="22">
        <v>1010509</v>
      </c>
      <c r="B203" s="46" t="s">
        <v>278</v>
      </c>
      <c r="C203" s="47">
        <v>0</v>
      </c>
    </row>
    <row ht="17.0" customHeight="1" x14ac:dyDescent="0.15" r="204" spans="1:3">
      <c r="A204" s="22">
        <v>1010510</v>
      </c>
      <c r="B204" s="46" t="s">
        <v>279</v>
      </c>
      <c r="C204" s="47">
        <v>0</v>
      </c>
    </row>
    <row ht="17.0" customHeight="1" x14ac:dyDescent="0.15" r="205" spans="1:3">
      <c r="A205" s="22">
        <v>1010511</v>
      </c>
      <c r="B205" s="46" t="s">
        <v>280</v>
      </c>
      <c r="C205" s="47">
        <v>0</v>
      </c>
    </row>
    <row ht="17.0" customHeight="1" x14ac:dyDescent="0.15" r="206" spans="1:3">
      <c r="A206" s="22">
        <v>1010512</v>
      </c>
      <c r="B206" s="46" t="s">
        <v>281</v>
      </c>
      <c r="C206" s="47">
        <v>0</v>
      </c>
    </row>
    <row ht="17.0" customHeight="1" x14ac:dyDescent="0.15" r="207" spans="1:3">
      <c r="A207" s="22">
        <v>1010513</v>
      </c>
      <c r="B207" s="46" t="s">
        <v>282</v>
      </c>
      <c r="C207" s="47">
        <v>0</v>
      </c>
    </row>
    <row ht="17.0" customHeight="1" x14ac:dyDescent="0.15" r="208" spans="1:3">
      <c r="A208" s="22">
        <v>1010514</v>
      </c>
      <c r="B208" s="46" t="s">
        <v>283</v>
      </c>
      <c r="C208" s="47">
        <v>0</v>
      </c>
    </row>
    <row ht="17.0" customHeight="1" x14ac:dyDescent="0.15" r="209" spans="1:3">
      <c r="A209" s="22">
        <v>1010515</v>
      </c>
      <c r="B209" s="46" t="s">
        <v>284</v>
      </c>
      <c r="C209" s="47">
        <v>0</v>
      </c>
    </row>
    <row ht="17.0" customHeight="1" x14ac:dyDescent="0.15" r="210" spans="1:3">
      <c r="A210" s="22">
        <v>1010516</v>
      </c>
      <c r="B210" s="46" t="s">
        <v>285</v>
      </c>
      <c r="C210" s="47">
        <v>0</v>
      </c>
    </row>
    <row ht="17.0" customHeight="1" x14ac:dyDescent="0.15" r="211" spans="1:3">
      <c r="A211" s="22">
        <v>1010517</v>
      </c>
      <c r="B211" s="46" t="s">
        <v>286</v>
      </c>
      <c r="C211" s="47">
        <v>0</v>
      </c>
    </row>
    <row ht="17.0" customHeight="1" x14ac:dyDescent="0.15" r="212" spans="1:3">
      <c r="A212" s="22">
        <v>1010518</v>
      </c>
      <c r="B212" s="46" t="s">
        <v>287</v>
      </c>
      <c r="C212" s="47">
        <v>0</v>
      </c>
    </row>
    <row ht="17.0" customHeight="1" x14ac:dyDescent="0.15" r="213" spans="1:3">
      <c r="A213" s="22">
        <v>1010519</v>
      </c>
      <c r="B213" s="46" t="s">
        <v>288</v>
      </c>
      <c r="C213" s="47">
        <v>0</v>
      </c>
    </row>
    <row ht="17.0" customHeight="1" x14ac:dyDescent="0.15" r="214" spans="1:3">
      <c r="A214" s="22">
        <v>1010520</v>
      </c>
      <c r="B214" s="46" t="s">
        <v>289</v>
      </c>
      <c r="C214" s="47">
        <v>0</v>
      </c>
    </row>
    <row ht="17.0" customHeight="1" x14ac:dyDescent="0.15" r="215" spans="1:3">
      <c r="A215" s="22">
        <v>1010521</v>
      </c>
      <c r="B215" s="46" t="s">
        <v>290</v>
      </c>
      <c r="C215" s="47">
        <v>0</v>
      </c>
    </row>
    <row ht="17.0" customHeight="1" x14ac:dyDescent="0.15" r="216" spans="1:3">
      <c r="A216" s="22">
        <v>1010522</v>
      </c>
      <c r="B216" s="46" t="s">
        <v>291</v>
      </c>
      <c r="C216" s="47">
        <v>0</v>
      </c>
    </row>
    <row ht="17.0" customHeight="1" x14ac:dyDescent="0.15" r="217" spans="1:3">
      <c r="A217" s="22">
        <v>1010523</v>
      </c>
      <c r="B217" s="46" t="s">
        <v>292</v>
      </c>
      <c r="C217" s="45">
        <f>SUM(C218:C220)</f>
        <v>0</v>
      </c>
    </row>
    <row ht="17.0" customHeight="1" x14ac:dyDescent="0.15" r="218" spans="1:3">
      <c r="A218" s="22">
        <v>101052303</v>
      </c>
      <c r="B218" s="22" t="s">
        <v>293</v>
      </c>
      <c r="C218" s="47">
        <v>0</v>
      </c>
    </row>
    <row ht="17.0" customHeight="1" x14ac:dyDescent="0.15" r="219" spans="1:3">
      <c r="A219" s="22">
        <v>101052304</v>
      </c>
      <c r="B219" s="22" t="s">
        <v>294</v>
      </c>
      <c r="C219" s="47">
        <v>0</v>
      </c>
    </row>
    <row ht="17.0" customHeight="1" x14ac:dyDescent="0.15" r="220" spans="1:3">
      <c r="A220" s="22">
        <v>101052309</v>
      </c>
      <c r="B220" s="22" t="s">
        <v>295</v>
      </c>
      <c r="C220" s="47">
        <v>0</v>
      </c>
    </row>
    <row ht="17.0" customHeight="1" x14ac:dyDescent="0.15" r="221" spans="1:3">
      <c r="A221" s="22">
        <v>1010524</v>
      </c>
      <c r="B221" s="46" t="s">
        <v>296</v>
      </c>
      <c r="C221" s="45">
        <f>SUM(C222:C223)</f>
        <v>0</v>
      </c>
    </row>
    <row ht="17.0" customHeight="1" x14ac:dyDescent="0.15" r="222" spans="1:3">
      <c r="A222" s="22">
        <v>101052401</v>
      </c>
      <c r="B222" s="22" t="s">
        <v>297</v>
      </c>
      <c r="C222" s="47">
        <v>0</v>
      </c>
    </row>
    <row ht="17.0" customHeight="1" x14ac:dyDescent="0.15" r="223" spans="1:3">
      <c r="A223" s="22">
        <v>101052409</v>
      </c>
      <c r="B223" s="22" t="s">
        <v>298</v>
      </c>
      <c r="C223" s="47">
        <v>0</v>
      </c>
    </row>
    <row ht="17.0" customHeight="1" x14ac:dyDescent="0.15" r="224" spans="1:3">
      <c r="A224" s="22">
        <v>1010525</v>
      </c>
      <c r="B224" s="46" t="s">
        <v>299</v>
      </c>
      <c r="C224" s="47">
        <v>0</v>
      </c>
    </row>
    <row ht="17.0" customHeight="1" x14ac:dyDescent="0.15" r="225" spans="1:3">
      <c r="A225" s="22">
        <v>1010526</v>
      </c>
      <c r="B225" s="46" t="s">
        <v>300</v>
      </c>
      <c r="C225" s="45">
        <f>SUM(C226:C228)</f>
        <v>0</v>
      </c>
    </row>
    <row ht="17.0" customHeight="1" x14ac:dyDescent="0.15" r="226" spans="1:3">
      <c r="A226" s="22">
        <v>101052601</v>
      </c>
      <c r="B226" s="22" t="s">
        <v>301</v>
      </c>
      <c r="C226" s="47">
        <v>0</v>
      </c>
    </row>
    <row ht="17.0" customHeight="1" x14ac:dyDescent="0.15" r="227" spans="1:3">
      <c r="A227" s="22">
        <v>101052602</v>
      </c>
      <c r="B227" s="22" t="s">
        <v>302</v>
      </c>
      <c r="C227" s="47">
        <v>0</v>
      </c>
    </row>
    <row ht="17.0" customHeight="1" x14ac:dyDescent="0.15" r="228" spans="1:3">
      <c r="A228" s="22">
        <v>101052609</v>
      </c>
      <c r="B228" s="22" t="s">
        <v>303</v>
      </c>
      <c r="C228" s="47">
        <v>0</v>
      </c>
    </row>
    <row ht="17.0" customHeight="1" x14ac:dyDescent="0.15" r="229" spans="1:3">
      <c r="A229" s="22">
        <v>1010527</v>
      </c>
      <c r="B229" s="46" t="s">
        <v>304</v>
      </c>
      <c r="C229" s="47">
        <v>0</v>
      </c>
    </row>
    <row ht="17.0" customHeight="1" x14ac:dyDescent="0.15" r="230" spans="1:3">
      <c r="A230" s="22">
        <v>1010528</v>
      </c>
      <c r="B230" s="46" t="s">
        <v>305</v>
      </c>
      <c r="C230" s="47">
        <v>0</v>
      </c>
    </row>
    <row ht="17.0" customHeight="1" x14ac:dyDescent="0.15" r="231" spans="1:3">
      <c r="A231" s="22">
        <v>1010529</v>
      </c>
      <c r="B231" s="46" t="s">
        <v>306</v>
      </c>
      <c r="C231" s="47">
        <v>0</v>
      </c>
    </row>
    <row ht="17.0" customHeight="1" x14ac:dyDescent="0.15" r="232" spans="1:3">
      <c r="A232" s="22">
        <v>1010530</v>
      </c>
      <c r="B232" s="46" t="s">
        <v>307</v>
      </c>
      <c r="C232" s="47">
        <v>0</v>
      </c>
    </row>
    <row ht="17.0" customHeight="1" x14ac:dyDescent="0.15" r="233" spans="1:3">
      <c r="A233" s="22">
        <v>1010531</v>
      </c>
      <c r="B233" s="46" t="s">
        <v>308</v>
      </c>
      <c r="C233" s="47">
        <v>0</v>
      </c>
    </row>
    <row ht="17.0" customHeight="1" x14ac:dyDescent="0.15" r="234" spans="1:3">
      <c r="A234" s="22">
        <v>1010532</v>
      </c>
      <c r="B234" s="46" t="s">
        <v>309</v>
      </c>
      <c r="C234" s="45">
        <f>SUM(C235:C245)</f>
        <v>0</v>
      </c>
    </row>
    <row ht="17.0" customHeight="1" x14ac:dyDescent="0.15" r="235" spans="1:3">
      <c r="A235" s="22">
        <v>101053201</v>
      </c>
      <c r="B235" s="22" t="s">
        <v>310</v>
      </c>
      <c r="C235" s="47">
        <v>0</v>
      </c>
    </row>
    <row ht="17.0" customHeight="1" x14ac:dyDescent="0.15" r="236" spans="1:3">
      <c r="A236" s="22">
        <v>101053202</v>
      </c>
      <c r="B236" s="22" t="s">
        <v>311</v>
      </c>
      <c r="C236" s="47">
        <v>0</v>
      </c>
    </row>
    <row ht="17.0" customHeight="1" x14ac:dyDescent="0.15" r="237" spans="1:3">
      <c r="A237" s="22">
        <v>101053203</v>
      </c>
      <c r="B237" s="22" t="s">
        <v>312</v>
      </c>
      <c r="C237" s="47">
        <v>0</v>
      </c>
    </row>
    <row ht="17.0" customHeight="1" x14ac:dyDescent="0.15" r="238" spans="1:3">
      <c r="A238" s="22">
        <v>101053205</v>
      </c>
      <c r="B238" s="22" t="s">
        <v>313</v>
      </c>
      <c r="C238" s="47">
        <v>0</v>
      </c>
    </row>
    <row ht="17.0" customHeight="1" x14ac:dyDescent="0.15" r="239" spans="1:3">
      <c r="A239" s="22">
        <v>101053206</v>
      </c>
      <c r="B239" s="22" t="s">
        <v>314</v>
      </c>
      <c r="C239" s="47">
        <v>0</v>
      </c>
    </row>
    <row ht="17.0" customHeight="1" x14ac:dyDescent="0.15" r="240" spans="1:3">
      <c r="A240" s="22">
        <v>101053215</v>
      </c>
      <c r="B240" s="22" t="s">
        <v>315</v>
      </c>
      <c r="C240" s="47">
        <v>0</v>
      </c>
    </row>
    <row ht="17.0" customHeight="1" x14ac:dyDescent="0.15" r="241" spans="1:3">
      <c r="A241" s="22">
        <v>101053216</v>
      </c>
      <c r="B241" s="22" t="s">
        <v>316</v>
      </c>
      <c r="C241" s="47">
        <v>0</v>
      </c>
    </row>
    <row ht="17.0" customHeight="1" x14ac:dyDescent="0.15" r="242" spans="1:3">
      <c r="A242" s="22">
        <v>101053218</v>
      </c>
      <c r="B242" s="22" t="s">
        <v>317</v>
      </c>
      <c r="C242" s="47">
        <v>0</v>
      </c>
    </row>
    <row ht="17.0" customHeight="1" x14ac:dyDescent="0.15" r="243" spans="1:3">
      <c r="A243" s="22">
        <v>101053219</v>
      </c>
      <c r="B243" s="22" t="s">
        <v>318</v>
      </c>
      <c r="C243" s="47">
        <v>0</v>
      </c>
    </row>
    <row ht="17.0" customHeight="1" x14ac:dyDescent="0.15" r="244" spans="1:3">
      <c r="A244" s="22">
        <v>101053220</v>
      </c>
      <c r="B244" s="22" t="s">
        <v>319</v>
      </c>
      <c r="C244" s="47">
        <v>0</v>
      </c>
    </row>
    <row ht="17.0" customHeight="1" x14ac:dyDescent="0.15" r="245" spans="1:3">
      <c r="A245" s="22">
        <v>101053299</v>
      </c>
      <c r="B245" s="22" t="s">
        <v>320</v>
      </c>
      <c r="C245" s="47">
        <v>0</v>
      </c>
    </row>
    <row ht="17.0" customHeight="1" x14ac:dyDescent="0.15" r="246" spans="1:3">
      <c r="A246" s="22">
        <v>1010533</v>
      </c>
      <c r="B246" s="46" t="s">
        <v>321</v>
      </c>
      <c r="C246" s="47">
        <v>0</v>
      </c>
    </row>
    <row ht="17.25" customHeight="1" x14ac:dyDescent="0.15" r="247" spans="1:3">
      <c r="A247" s="22">
        <v>1010534</v>
      </c>
      <c r="B247" s="46" t="s">
        <v>322</v>
      </c>
      <c r="C247" s="47">
        <v>0</v>
      </c>
    </row>
    <row ht="17.0" customHeight="1" x14ac:dyDescent="0.15" r="248" spans="1:3">
      <c r="A248" s="22">
        <v>1010535</v>
      </c>
      <c r="B248" s="46" t="s">
        <v>323</v>
      </c>
      <c r="C248" s="45">
        <f>SUM(C249:C252)</f>
        <v>0</v>
      </c>
    </row>
    <row ht="17.0" customHeight="1" x14ac:dyDescent="0.15" r="249" spans="1:3">
      <c r="A249" s="22">
        <v>101053501</v>
      </c>
      <c r="B249" s="22" t="s">
        <v>324</v>
      </c>
      <c r="C249" s="47">
        <v>0</v>
      </c>
    </row>
    <row ht="17.0" customHeight="1" x14ac:dyDescent="0.15" r="250" spans="1:3">
      <c r="A250" s="22">
        <v>101053502</v>
      </c>
      <c r="B250" s="22" t="s">
        <v>325</v>
      </c>
      <c r="C250" s="47">
        <v>0</v>
      </c>
    </row>
    <row ht="17.0" customHeight="1" x14ac:dyDescent="0.15" r="251" spans="1:3">
      <c r="A251" s="22">
        <v>101053503</v>
      </c>
      <c r="B251" s="22" t="s">
        <v>326</v>
      </c>
      <c r="C251" s="47">
        <v>0</v>
      </c>
    </row>
    <row ht="17.0" customHeight="1" x14ac:dyDescent="0.15" r="252" spans="1:3">
      <c r="A252" s="22">
        <v>101053599</v>
      </c>
      <c r="B252" s="22" t="s">
        <v>327</v>
      </c>
      <c r="C252" s="47">
        <v>0</v>
      </c>
    </row>
    <row ht="17.0" customHeight="1" x14ac:dyDescent="0.15" r="253" spans="1:3">
      <c r="A253" s="22">
        <v>1010536</v>
      </c>
      <c r="B253" s="46" t="s">
        <v>328</v>
      </c>
      <c r="C253" s="45">
        <f>SUM(C254:C257)</f>
        <v>0</v>
      </c>
    </row>
    <row ht="17.0" customHeight="1" x14ac:dyDescent="0.15" r="254" spans="1:3">
      <c r="A254" s="22">
        <v>101053601</v>
      </c>
      <c r="B254" s="22" t="s">
        <v>329</v>
      </c>
      <c r="C254" s="47">
        <v>0</v>
      </c>
    </row>
    <row ht="17.0" customHeight="1" x14ac:dyDescent="0.15" r="255" spans="1:3">
      <c r="A255" s="22">
        <v>101053602</v>
      </c>
      <c r="B255" s="22" t="s">
        <v>330</v>
      </c>
      <c r="C255" s="47">
        <v>0</v>
      </c>
    </row>
    <row ht="17.0" customHeight="1" x14ac:dyDescent="0.15" r="256" spans="1:3">
      <c r="A256" s="22">
        <v>101053603</v>
      </c>
      <c r="B256" s="22" t="s">
        <v>331</v>
      </c>
      <c r="C256" s="47">
        <v>0</v>
      </c>
    </row>
    <row ht="17.0" customHeight="1" x14ac:dyDescent="0.15" r="257" spans="1:3">
      <c r="A257" s="22">
        <v>101053699</v>
      </c>
      <c r="B257" s="22" t="s">
        <v>332</v>
      </c>
      <c r="C257" s="47">
        <v>0</v>
      </c>
    </row>
    <row ht="17.0" customHeight="1" x14ac:dyDescent="0.15" r="258" spans="1:3">
      <c r="A258" s="22">
        <v>1010599</v>
      </c>
      <c r="B258" s="46" t="s">
        <v>333</v>
      </c>
      <c r="C258" s="47">
        <v>0</v>
      </c>
    </row>
    <row ht="17.0" customHeight="1" x14ac:dyDescent="0.15" r="259" spans="1:3">
      <c r="A259" s="22">
        <v>10106</v>
      </c>
      <c r="B259" s="46" t="s">
        <v>334</v>
      </c>
      <c r="C259" s="45">
        <f>SUM(C260,C263:C265)</f>
        <v>1229</v>
      </c>
    </row>
    <row ht="17.0" customHeight="1" x14ac:dyDescent="0.15" r="260" spans="1:3">
      <c r="A260" s="22">
        <v>1010601</v>
      </c>
      <c r="B260" s="46" t="s">
        <v>335</v>
      </c>
      <c r="C260" s="45">
        <f>SUM(C261:C262)</f>
        <v>1457</v>
      </c>
    </row>
    <row ht="17.0" customHeight="1" x14ac:dyDescent="0.15" r="261" spans="1:3">
      <c r="A261" s="22">
        <v>101060101</v>
      </c>
      <c r="B261" s="22" t="s">
        <v>336</v>
      </c>
      <c r="C261" s="47">
        <v>0</v>
      </c>
    </row>
    <row ht="17.0" customHeight="1" x14ac:dyDescent="0.15" r="262" spans="1:3">
      <c r="A262" s="22">
        <v>101060109</v>
      </c>
      <c r="B262" s="22" t="s">
        <v>337</v>
      </c>
      <c r="C262" s="47">
        <v>1457</v>
      </c>
    </row>
    <row ht="17.0" customHeight="1" x14ac:dyDescent="0.15" r="263" spans="1:3">
      <c r="A263" s="22">
        <v>1010602</v>
      </c>
      <c r="B263" s="46" t="s">
        <v>338</v>
      </c>
      <c r="C263" s="47">
        <v>-210</v>
      </c>
    </row>
    <row ht="17.0" customHeight="1" x14ac:dyDescent="0.15" r="264" spans="1:3">
      <c r="A264" s="22">
        <v>1010603</v>
      </c>
      <c r="B264" s="46" t="s">
        <v>339</v>
      </c>
      <c r="C264" s="47">
        <v>-24</v>
      </c>
    </row>
    <row ht="17.0" customHeight="1" x14ac:dyDescent="0.15" r="265" spans="1:3">
      <c r="A265" s="22">
        <v>1010620</v>
      </c>
      <c r="B265" s="46" t="s">
        <v>340</v>
      </c>
      <c r="C265" s="47">
        <v>6</v>
      </c>
    </row>
    <row ht="17.0" customHeight="1" x14ac:dyDescent="0.15" r="266" spans="1:3">
      <c r="A266" s="22">
        <v>10107</v>
      </c>
      <c r="B266" s="46" t="s">
        <v>341</v>
      </c>
      <c r="C266" s="45">
        <f>SUM(C267:C270)</f>
        <v>31530</v>
      </c>
    </row>
    <row ht="17.0" customHeight="1" x14ac:dyDescent="0.15" r="267" spans="1:3">
      <c r="A267" s="22">
        <v>1010701</v>
      </c>
      <c r="B267" s="46" t="s">
        <v>342</v>
      </c>
      <c r="C267" s="47">
        <v>0</v>
      </c>
    </row>
    <row ht="17.0" customHeight="1" x14ac:dyDescent="0.15" r="268" spans="1:3">
      <c r="A268" s="22">
        <v>1010702</v>
      </c>
      <c r="B268" s="46" t="s">
        <v>343</v>
      </c>
      <c r="C268" s="47">
        <v>4774</v>
      </c>
    </row>
    <row ht="17.0" customHeight="1" x14ac:dyDescent="0.15" r="269" spans="1:3">
      <c r="A269" s="22">
        <v>1010719</v>
      </c>
      <c r="B269" s="46" t="s">
        <v>344</v>
      </c>
      <c r="C269" s="47">
        <v>26740</v>
      </c>
    </row>
    <row ht="17.0" customHeight="1" x14ac:dyDescent="0.15" r="270" spans="1:3">
      <c r="A270" s="22">
        <v>1010720</v>
      </c>
      <c r="B270" s="46" t="s">
        <v>345</v>
      </c>
      <c r="C270" s="47">
        <v>16</v>
      </c>
    </row>
    <row ht="17.0" customHeight="1" x14ac:dyDescent="0.15" r="271" spans="1:3">
      <c r="A271" s="22">
        <v>10109</v>
      </c>
      <c r="B271" s="46" t="s">
        <v>346</v>
      </c>
      <c r="C271" s="45">
        <f>SUM(C272,C275:C286)</f>
        <v>12864</v>
      </c>
    </row>
    <row ht="17.0" customHeight="1" x14ac:dyDescent="0.15" r="272" spans="1:3">
      <c r="A272" s="22">
        <v>1010901</v>
      </c>
      <c r="B272" s="46" t="s">
        <v>347</v>
      </c>
      <c r="C272" s="45">
        <f>SUM(C273:C274)</f>
        <v>4915</v>
      </c>
    </row>
    <row ht="17.0" customHeight="1" x14ac:dyDescent="0.15" r="273" spans="1:3">
      <c r="A273" s="22">
        <v>101090101</v>
      </c>
      <c r="B273" s="22" t="s">
        <v>348</v>
      </c>
      <c r="C273" s="47">
        <v>0</v>
      </c>
    </row>
    <row ht="17.0" customHeight="1" x14ac:dyDescent="0.15" r="274" spans="1:3">
      <c r="A274" s="22">
        <v>101090109</v>
      </c>
      <c r="B274" s="22" t="s">
        <v>349</v>
      </c>
      <c r="C274" s="47">
        <v>4915</v>
      </c>
    </row>
    <row ht="17.0" customHeight="1" x14ac:dyDescent="0.15" r="275" spans="1:3">
      <c r="A275" s="22">
        <v>1010902</v>
      </c>
      <c r="B275" s="46" t="s">
        <v>350</v>
      </c>
      <c r="C275" s="47">
        <v>1</v>
      </c>
    </row>
    <row ht="17.0" customHeight="1" x14ac:dyDescent="0.15" r="276" spans="1:3">
      <c r="A276" s="22">
        <v>1010903</v>
      </c>
      <c r="B276" s="46" t="s">
        <v>351</v>
      </c>
      <c r="C276" s="47">
        <v>7136</v>
      </c>
    </row>
    <row ht="17.0" customHeight="1" x14ac:dyDescent="0.15" r="277" spans="1:3">
      <c r="A277" s="22">
        <v>1010904</v>
      </c>
      <c r="B277" s="46" t="s">
        <v>352</v>
      </c>
      <c r="C277" s="47">
        <v>0</v>
      </c>
    </row>
    <row ht="17.0" customHeight="1" x14ac:dyDescent="0.15" r="278" spans="1:3">
      <c r="A278" s="22">
        <v>1010905</v>
      </c>
      <c r="B278" s="46" t="s">
        <v>353</v>
      </c>
      <c r="C278" s="47">
        <v>450</v>
      </c>
    </row>
    <row ht="17.0" customHeight="1" x14ac:dyDescent="0.15" r="279" spans="1:3">
      <c r="A279" s="22">
        <v>1010906</v>
      </c>
      <c r="B279" s="46" t="s">
        <v>354</v>
      </c>
      <c r="C279" s="47">
        <v>298</v>
      </c>
    </row>
    <row ht="17.0" customHeight="1" x14ac:dyDescent="0.15" r="280" spans="1:3">
      <c r="A280" s="22">
        <v>1010918</v>
      </c>
      <c r="B280" s="46" t="s">
        <v>355</v>
      </c>
      <c r="C280" s="47">
        <v>0</v>
      </c>
    </row>
    <row ht="17.0" customHeight="1" x14ac:dyDescent="0.15" r="281" spans="1:3">
      <c r="A281" s="22">
        <v>1010919</v>
      </c>
      <c r="B281" s="46" t="s">
        <v>356</v>
      </c>
      <c r="C281" s="47">
        <v>37</v>
      </c>
    </row>
    <row ht="17.0" customHeight="1" x14ac:dyDescent="0.15" r="282" spans="1:3">
      <c r="A282" s="22">
        <v>1010920</v>
      </c>
      <c r="B282" s="46" t="s">
        <v>357</v>
      </c>
      <c r="C282" s="47">
        <v>27</v>
      </c>
    </row>
    <row ht="17.0" customHeight="1" x14ac:dyDescent="0.15" r="283" spans="1:3">
      <c r="A283" s="22">
        <v>1010921</v>
      </c>
      <c r="B283" s="46" t="s">
        <v>358</v>
      </c>
      <c r="C283" s="47">
        <v>0</v>
      </c>
    </row>
    <row ht="17.0" customHeight="1" x14ac:dyDescent="0.15" r="284" spans="1:3">
      <c r="A284" s="22">
        <v>1010922</v>
      </c>
      <c r="B284" s="46" t="s">
        <v>359</v>
      </c>
      <c r="C284" s="47">
        <v>0</v>
      </c>
    </row>
    <row ht="17.0" customHeight="1" x14ac:dyDescent="0.15" r="285" spans="1:3">
      <c r="A285" s="22">
        <v>1010923</v>
      </c>
      <c r="B285" s="46" t="s">
        <v>360</v>
      </c>
      <c r="C285" s="47">
        <v>0</v>
      </c>
    </row>
    <row ht="17.0" customHeight="1" x14ac:dyDescent="0.15" r="286" spans="1:3">
      <c r="A286" s="22">
        <v>1010924</v>
      </c>
      <c r="B286" s="46" t="s">
        <v>361</v>
      </c>
      <c r="C286" s="47">
        <v>0</v>
      </c>
    </row>
    <row ht="17.0" customHeight="1" x14ac:dyDescent="0.15" r="287" spans="1:3">
      <c r="A287" s="22">
        <v>10110</v>
      </c>
      <c r="B287" s="46" t="s">
        <v>362</v>
      </c>
      <c r="C287" s="45">
        <f>SUM(C288:C295)</f>
        <v>5891</v>
      </c>
    </row>
    <row ht="17.0" customHeight="1" x14ac:dyDescent="0.15" r="288" spans="1:3">
      <c r="A288" s="22">
        <v>1011001</v>
      </c>
      <c r="B288" s="46" t="s">
        <v>363</v>
      </c>
      <c r="C288" s="47">
        <v>1614</v>
      </c>
    </row>
    <row ht="17.0" customHeight="1" x14ac:dyDescent="0.15" r="289" spans="1:3">
      <c r="A289" s="22">
        <v>1011002</v>
      </c>
      <c r="B289" s="46" t="s">
        <v>364</v>
      </c>
      <c r="C289" s="47">
        <v>0</v>
      </c>
    </row>
    <row ht="17.0" customHeight="1" x14ac:dyDescent="0.15" r="290" spans="1:3">
      <c r="A290" s="22">
        <v>1011003</v>
      </c>
      <c r="B290" s="46" t="s">
        <v>365</v>
      </c>
      <c r="C290" s="47">
        <v>3219</v>
      </c>
    </row>
    <row ht="17.0" customHeight="1" x14ac:dyDescent="0.15" r="291" spans="1:3">
      <c r="A291" s="22">
        <v>1011004</v>
      </c>
      <c r="B291" s="46" t="s">
        <v>366</v>
      </c>
      <c r="C291" s="47">
        <v>0</v>
      </c>
    </row>
    <row ht="17.0" customHeight="1" x14ac:dyDescent="0.15" r="292" spans="1:3">
      <c r="A292" s="22">
        <v>1011005</v>
      </c>
      <c r="B292" s="46" t="s">
        <v>367</v>
      </c>
      <c r="C292" s="47">
        <v>543</v>
      </c>
    </row>
    <row ht="17.0" customHeight="1" x14ac:dyDescent="0.15" r="293" spans="1:3">
      <c r="A293" s="22">
        <v>1011006</v>
      </c>
      <c r="B293" s="46" t="s">
        <v>368</v>
      </c>
      <c r="C293" s="47">
        <v>39</v>
      </c>
    </row>
    <row ht="17.0" customHeight="1" x14ac:dyDescent="0.15" r="294" spans="1:3">
      <c r="A294" s="22">
        <v>1011019</v>
      </c>
      <c r="B294" s="46" t="s">
        <v>369</v>
      </c>
      <c r="C294" s="47">
        <v>58</v>
      </c>
    </row>
    <row ht="17.0" customHeight="1" x14ac:dyDescent="0.15" r="295" spans="1:3">
      <c r="A295" s="22">
        <v>1011020</v>
      </c>
      <c r="B295" s="46" t="s">
        <v>370</v>
      </c>
      <c r="C295" s="47">
        <v>418</v>
      </c>
    </row>
    <row ht="17.0" customHeight="1" x14ac:dyDescent="0.15" r="296" spans="1:3">
      <c r="A296" s="22">
        <v>10111</v>
      </c>
      <c r="B296" s="46" t="s">
        <v>371</v>
      </c>
      <c r="C296" s="45">
        <f>SUM(C297,C300:C301)</f>
        <v>2994</v>
      </c>
    </row>
    <row ht="17.0" customHeight="1" x14ac:dyDescent="0.15" r="297" spans="1:3">
      <c r="A297" s="22">
        <v>1011101</v>
      </c>
      <c r="B297" s="46" t="s">
        <v>372</v>
      </c>
      <c r="C297" s="45">
        <f>SUM(C298:C299)</f>
        <v>0</v>
      </c>
    </row>
    <row ht="17.0" customHeight="1" x14ac:dyDescent="0.15" r="298" spans="1:3">
      <c r="A298" s="22">
        <v>101110101</v>
      </c>
      <c r="B298" s="22" t="s">
        <v>373</v>
      </c>
      <c r="C298" s="47">
        <v>0</v>
      </c>
    </row>
    <row ht="17.0" customHeight="1" x14ac:dyDescent="0.15" r="299" spans="1:3">
      <c r="A299" s="22">
        <v>101110109</v>
      </c>
      <c r="B299" s="22" t="s">
        <v>374</v>
      </c>
      <c r="C299" s="47">
        <v>0</v>
      </c>
    </row>
    <row ht="17.0" customHeight="1" x14ac:dyDescent="0.15" r="300" spans="1:3">
      <c r="A300" s="22">
        <v>1011119</v>
      </c>
      <c r="B300" s="46" t="s">
        <v>375</v>
      </c>
      <c r="C300" s="47">
        <v>2982</v>
      </c>
    </row>
    <row ht="17.0" customHeight="1" x14ac:dyDescent="0.15" r="301" spans="1:3">
      <c r="A301" s="22">
        <v>1011120</v>
      </c>
      <c r="B301" s="46" t="s">
        <v>376</v>
      </c>
      <c r="C301" s="47">
        <v>12</v>
      </c>
    </row>
    <row ht="17.0" customHeight="1" x14ac:dyDescent="0.15" r="302" spans="1:3">
      <c r="A302" s="22">
        <v>10112</v>
      </c>
      <c r="B302" s="46" t="s">
        <v>377</v>
      </c>
      <c r="C302" s="45">
        <f>SUM(C303:C310)</f>
        <v>3278</v>
      </c>
    </row>
    <row ht="17.0" customHeight="1" x14ac:dyDescent="0.15" r="303" spans="1:3">
      <c r="A303" s="22">
        <v>1011201</v>
      </c>
      <c r="B303" s="46" t="s">
        <v>378</v>
      </c>
      <c r="C303" s="47">
        <v>661</v>
      </c>
    </row>
    <row ht="17.0" customHeight="1" x14ac:dyDescent="0.15" r="304" spans="1:3">
      <c r="A304" s="22">
        <v>1011202</v>
      </c>
      <c r="B304" s="46" t="s">
        <v>379</v>
      </c>
      <c r="C304" s="47">
        <v>0</v>
      </c>
    </row>
    <row ht="17.0" customHeight="1" x14ac:dyDescent="0.15" r="305" spans="1:3">
      <c r="A305" s="22">
        <v>1011203</v>
      </c>
      <c r="B305" s="46" t="s">
        <v>380</v>
      </c>
      <c r="C305" s="47">
        <v>1837</v>
      </c>
    </row>
    <row ht="17.0" customHeight="1" x14ac:dyDescent="0.15" r="306" spans="1:3">
      <c r="A306" s="22">
        <v>1011204</v>
      </c>
      <c r="B306" s="46" t="s">
        <v>381</v>
      </c>
      <c r="C306" s="47">
        <v>0</v>
      </c>
    </row>
    <row ht="17.0" customHeight="1" x14ac:dyDescent="0.15" r="307" spans="1:3">
      <c r="A307" s="22">
        <v>1011205</v>
      </c>
      <c r="B307" s="46" t="s">
        <v>382</v>
      </c>
      <c r="C307" s="47">
        <v>218</v>
      </c>
    </row>
    <row ht="17.0" customHeight="1" x14ac:dyDescent="0.15" r="308" spans="1:3">
      <c r="A308" s="22">
        <v>1011206</v>
      </c>
      <c r="B308" s="46" t="s">
        <v>383</v>
      </c>
      <c r="C308" s="47">
        <v>436</v>
      </c>
    </row>
    <row ht="17.0" customHeight="1" x14ac:dyDescent="0.15" r="309" spans="1:3">
      <c r="A309" s="22">
        <v>1011219</v>
      </c>
      <c r="B309" s="46" t="s">
        <v>384</v>
      </c>
      <c r="C309" s="47">
        <v>21</v>
      </c>
    </row>
    <row ht="17.0" customHeight="1" x14ac:dyDescent="0.15" r="310" spans="1:3">
      <c r="A310" s="22">
        <v>1011220</v>
      </c>
      <c r="B310" s="46" t="s">
        <v>385</v>
      </c>
      <c r="C310" s="47">
        <v>105</v>
      </c>
    </row>
    <row ht="17.0" customHeight="1" x14ac:dyDescent="0.15" r="311" spans="1:3">
      <c r="A311" s="22">
        <v>10113</v>
      </c>
      <c r="B311" s="46" t="s">
        <v>386</v>
      </c>
      <c r="C311" s="45">
        <f>SUM(C312:C319)</f>
        <v>310</v>
      </c>
    </row>
    <row ht="17.0" customHeight="1" x14ac:dyDescent="0.15" r="312" spans="1:3">
      <c r="A312" s="22">
        <v>1011301</v>
      </c>
      <c r="B312" s="46" t="s">
        <v>387</v>
      </c>
      <c r="C312" s="47">
        <v>0</v>
      </c>
    </row>
    <row ht="17.0" customHeight="1" x14ac:dyDescent="0.15" r="313" spans="1:3">
      <c r="A313" s="22">
        <v>1011302</v>
      </c>
      <c r="B313" s="46" t="s">
        <v>388</v>
      </c>
      <c r="C313" s="47">
        <v>0</v>
      </c>
    </row>
    <row ht="17.0" customHeight="1" x14ac:dyDescent="0.15" r="314" spans="1:3">
      <c r="A314" s="22">
        <v>1011303</v>
      </c>
      <c r="B314" s="46" t="s">
        <v>389</v>
      </c>
      <c r="C314" s="47">
        <v>-37</v>
      </c>
    </row>
    <row ht="17.0" customHeight="1" x14ac:dyDescent="0.15" r="315" spans="1:3">
      <c r="A315" s="22">
        <v>1011304</v>
      </c>
      <c r="B315" s="46" t="s">
        <v>390</v>
      </c>
      <c r="C315" s="47">
        <v>0</v>
      </c>
    </row>
    <row ht="17.0" customHeight="1" x14ac:dyDescent="0.15" r="316" spans="1:3">
      <c r="A316" s="22">
        <v>1011305</v>
      </c>
      <c r="B316" s="46" t="s">
        <v>391</v>
      </c>
      <c r="C316" s="47">
        <v>0</v>
      </c>
    </row>
    <row ht="17.0" customHeight="1" x14ac:dyDescent="0.15" r="317" spans="1:3">
      <c r="A317" s="22">
        <v>1011306</v>
      </c>
      <c r="B317" s="46" t="s">
        <v>392</v>
      </c>
      <c r="C317" s="47">
        <v>308</v>
      </c>
    </row>
    <row ht="17.0" customHeight="1" x14ac:dyDescent="0.15" r="318" spans="1:3">
      <c r="A318" s="22">
        <v>1011319</v>
      </c>
      <c r="B318" s="46" t="s">
        <v>393</v>
      </c>
      <c r="C318" s="47">
        <v>0</v>
      </c>
    </row>
    <row ht="17.0" customHeight="1" x14ac:dyDescent="0.15" r="319" spans="1:3">
      <c r="A319" s="22">
        <v>1011320</v>
      </c>
      <c r="B319" s="46" t="s">
        <v>394</v>
      </c>
      <c r="C319" s="47">
        <v>39</v>
      </c>
    </row>
    <row ht="17.0" customHeight="1" x14ac:dyDescent="0.15" r="320" spans="1:3">
      <c r="A320" s="22">
        <v>10114</v>
      </c>
      <c r="B320" s="46" t="s">
        <v>395</v>
      </c>
      <c r="C320" s="45">
        <f>SUM(C321:C322)</f>
        <v>377</v>
      </c>
    </row>
    <row ht="17.0" customHeight="1" x14ac:dyDescent="0.15" r="321" spans="1:3">
      <c r="A321" s="22">
        <v>1011401</v>
      </c>
      <c r="B321" s="46" t="s">
        <v>396</v>
      </c>
      <c r="C321" s="47">
        <v>373</v>
      </c>
    </row>
    <row ht="17.0" customHeight="1" x14ac:dyDescent="0.15" r="322" spans="1:3">
      <c r="A322" s="22">
        <v>1011420</v>
      </c>
      <c r="B322" s="46" t="s">
        <v>397</v>
      </c>
      <c r="C322" s="47">
        <v>4</v>
      </c>
    </row>
    <row ht="17.0" customHeight="1" x14ac:dyDescent="0.15" r="323" spans="1:3">
      <c r="A323" s="22">
        <v>10115</v>
      </c>
      <c r="B323" s="46" t="s">
        <v>398</v>
      </c>
      <c r="C323" s="45">
        <f>SUM(C324:C325)</f>
        <v>0</v>
      </c>
    </row>
    <row ht="17.0" customHeight="1" x14ac:dyDescent="0.15" r="324" spans="1:3">
      <c r="A324" s="22">
        <v>1011501</v>
      </c>
      <c r="B324" s="46" t="s">
        <v>399</v>
      </c>
      <c r="C324" s="47">
        <v>0</v>
      </c>
    </row>
    <row ht="17.0" customHeight="1" x14ac:dyDescent="0.15" r="325" spans="1:3">
      <c r="A325" s="22">
        <v>1011520</v>
      </c>
      <c r="B325" s="46" t="s">
        <v>400</v>
      </c>
      <c r="C325" s="47">
        <v>0</v>
      </c>
    </row>
    <row ht="17.0" customHeight="1" x14ac:dyDescent="0.15" r="326" spans="1:3">
      <c r="A326" s="22">
        <v>10116</v>
      </c>
      <c r="B326" s="46" t="s">
        <v>401</v>
      </c>
      <c r="C326" s="45">
        <f>SUM(C327:C328)</f>
        <v>0</v>
      </c>
    </row>
    <row ht="17.0" customHeight="1" x14ac:dyDescent="0.15" r="327" spans="1:3">
      <c r="A327" s="22">
        <v>1011601</v>
      </c>
      <c r="B327" s="46" t="s">
        <v>402</v>
      </c>
      <c r="C327" s="47">
        <v>0</v>
      </c>
    </row>
    <row ht="17.0" customHeight="1" x14ac:dyDescent="0.15" r="328" spans="1:3">
      <c r="A328" s="22">
        <v>1011620</v>
      </c>
      <c r="B328" s="46" t="s">
        <v>403</v>
      </c>
      <c r="C328" s="47">
        <v>0</v>
      </c>
    </row>
    <row ht="17.0" customHeight="1" x14ac:dyDescent="0.15" r="329" spans="1:3">
      <c r="A329" s="22">
        <v>10117</v>
      </c>
      <c r="B329" s="46" t="s">
        <v>404</v>
      </c>
      <c r="C329" s="45">
        <f>SUM(C330,C334,C339:C340)</f>
        <v>0</v>
      </c>
    </row>
    <row ht="17.0" customHeight="1" x14ac:dyDescent="0.15" r="330" spans="1:3">
      <c r="A330" s="22">
        <v>1011701</v>
      </c>
      <c r="B330" s="46" t="s">
        <v>405</v>
      </c>
      <c r="C330" s="45">
        <f>SUM(C331:C333)</f>
        <v>0</v>
      </c>
    </row>
    <row ht="17.0" customHeight="1" x14ac:dyDescent="0.15" r="331" spans="1:3">
      <c r="A331" s="22">
        <v>101170101</v>
      </c>
      <c r="B331" s="22" t="s">
        <v>406</v>
      </c>
      <c r="C331" s="47">
        <v>0</v>
      </c>
    </row>
    <row ht="17.0" customHeight="1" x14ac:dyDescent="0.15" r="332" spans="1:3">
      <c r="A332" s="22">
        <v>101170102</v>
      </c>
      <c r="B332" s="22" t="s">
        <v>407</v>
      </c>
      <c r="C332" s="47">
        <v>0</v>
      </c>
    </row>
    <row ht="17.0" customHeight="1" x14ac:dyDescent="0.15" r="333" spans="1:3">
      <c r="A333" s="22">
        <v>101170103</v>
      </c>
      <c r="B333" s="22" t="s">
        <v>408</v>
      </c>
      <c r="C333" s="47">
        <v>0</v>
      </c>
    </row>
    <row ht="17.0" customHeight="1" x14ac:dyDescent="0.15" r="334" spans="1:3">
      <c r="A334" s="22">
        <v>1011703</v>
      </c>
      <c r="B334" s="46" t="s">
        <v>409</v>
      </c>
      <c r="C334" s="45">
        <f>SUM(C335:C338)</f>
        <v>0</v>
      </c>
    </row>
    <row ht="17.0" customHeight="1" x14ac:dyDescent="0.15" r="335" spans="1:3">
      <c r="A335" s="22">
        <v>101170301</v>
      </c>
      <c r="B335" s="22" t="s">
        <v>410</v>
      </c>
      <c r="C335" s="47">
        <v>0</v>
      </c>
    </row>
    <row ht="17.0" customHeight="1" x14ac:dyDescent="0.15" r="336" spans="1:3">
      <c r="A336" s="22">
        <v>101170302</v>
      </c>
      <c r="B336" s="22" t="s">
        <v>411</v>
      </c>
      <c r="C336" s="47">
        <v>0</v>
      </c>
    </row>
    <row ht="17.0" customHeight="1" x14ac:dyDescent="0.15" r="337" spans="1:3">
      <c r="A337" s="22">
        <v>101170303</v>
      </c>
      <c r="B337" s="22" t="s">
        <v>412</v>
      </c>
      <c r="C337" s="47">
        <v>0</v>
      </c>
    </row>
    <row ht="17.0" customHeight="1" x14ac:dyDescent="0.15" r="338" spans="1:3">
      <c r="A338" s="22">
        <v>101170304</v>
      </c>
      <c r="B338" s="22" t="s">
        <v>413</v>
      </c>
      <c r="C338" s="47">
        <v>0</v>
      </c>
    </row>
    <row ht="17.0" customHeight="1" x14ac:dyDescent="0.15" r="339" spans="1:3">
      <c r="A339" s="22">
        <v>1011720</v>
      </c>
      <c r="B339" s="46" t="s">
        <v>414</v>
      </c>
      <c r="C339" s="47">
        <v>0</v>
      </c>
    </row>
    <row ht="17.0" customHeight="1" x14ac:dyDescent="0.15" r="340" spans="1:3">
      <c r="A340" s="22">
        <v>1011721</v>
      </c>
      <c r="B340" s="46" t="s">
        <v>415</v>
      </c>
      <c r="C340" s="47">
        <v>0</v>
      </c>
    </row>
    <row ht="17.0" customHeight="1" x14ac:dyDescent="0.15" r="341" spans="1:3">
      <c r="A341" s="22">
        <v>10118</v>
      </c>
      <c r="B341" s="46" t="s">
        <v>416</v>
      </c>
      <c r="C341" s="45">
        <f>SUM(C342:C344)</f>
        <v>5191</v>
      </c>
    </row>
    <row ht="17.0" customHeight="1" x14ac:dyDescent="0.15" r="342" spans="1:3">
      <c r="A342" s="22">
        <v>1011801</v>
      </c>
      <c r="B342" s="46" t="s">
        <v>417</v>
      </c>
      <c r="C342" s="47">
        <v>5132</v>
      </c>
    </row>
    <row ht="17.0" customHeight="1" x14ac:dyDescent="0.15" r="343" spans="1:3">
      <c r="A343" s="22">
        <v>1011802</v>
      </c>
      <c r="B343" s="46" t="s">
        <v>418</v>
      </c>
      <c r="C343" s="47">
        <v>0</v>
      </c>
    </row>
    <row ht="17.0" customHeight="1" x14ac:dyDescent="0.15" r="344" spans="1:3">
      <c r="A344" s="22">
        <v>1011820</v>
      </c>
      <c r="B344" s="46" t="s">
        <v>419</v>
      </c>
      <c r="C344" s="47">
        <v>59</v>
      </c>
    </row>
    <row ht="17.0" customHeight="1" x14ac:dyDescent="0.15" r="345" spans="1:3">
      <c r="A345" s="22">
        <v>10119</v>
      </c>
      <c r="B345" s="46" t="s">
        <v>420</v>
      </c>
      <c r="C345" s="45">
        <f>SUM(C346:C347)</f>
        <v>3630</v>
      </c>
    </row>
    <row ht="17.0" customHeight="1" x14ac:dyDescent="0.15" r="346" spans="1:3">
      <c r="A346" s="22">
        <v>1011901</v>
      </c>
      <c r="B346" s="46" t="s">
        <v>421</v>
      </c>
      <c r="C346" s="47">
        <v>3630</v>
      </c>
    </row>
    <row ht="17.0" customHeight="1" x14ac:dyDescent="0.15" r="347" spans="1:3">
      <c r="A347" s="22">
        <v>1011920</v>
      </c>
      <c r="B347" s="46" t="s">
        <v>422</v>
      </c>
      <c r="C347" s="47">
        <v>0</v>
      </c>
    </row>
    <row ht="17.0" customHeight="1" x14ac:dyDescent="0.15" r="348" spans="1:3">
      <c r="A348" s="22">
        <v>10120</v>
      </c>
      <c r="B348" s="46" t="s">
        <v>423</v>
      </c>
      <c r="C348" s="45">
        <f>SUM(C349:C350)</f>
        <v>0</v>
      </c>
    </row>
    <row ht="17.0" customHeight="1" x14ac:dyDescent="0.15" r="349" spans="1:3">
      <c r="A349" s="22">
        <v>1012001</v>
      </c>
      <c r="B349" s="46" t="s">
        <v>424</v>
      </c>
      <c r="C349" s="47">
        <v>0</v>
      </c>
    </row>
    <row ht="17.0" customHeight="1" x14ac:dyDescent="0.15" r="350" spans="1:3">
      <c r="A350" s="22">
        <v>1012020</v>
      </c>
      <c r="B350" s="46" t="s">
        <v>425</v>
      </c>
      <c r="C350" s="47">
        <v>0</v>
      </c>
    </row>
    <row ht="17.0" customHeight="1" x14ac:dyDescent="0.15" r="351" spans="1:3">
      <c r="A351" s="22">
        <v>10121</v>
      </c>
      <c r="B351" s="46" t="s">
        <v>426</v>
      </c>
      <c r="C351" s="45">
        <f>SUM(C352:C353)</f>
        <v>1882</v>
      </c>
    </row>
    <row ht="17.0" customHeight="1" x14ac:dyDescent="0.15" r="352" spans="1:3">
      <c r="A352" s="22">
        <v>1012101</v>
      </c>
      <c r="B352" s="46" t="s">
        <v>427</v>
      </c>
      <c r="C352" s="47">
        <v>1878</v>
      </c>
    </row>
    <row ht="17.0" customHeight="1" x14ac:dyDescent="0.15" r="353" spans="1:3">
      <c r="A353" s="22">
        <v>1012120</v>
      </c>
      <c r="B353" s="46" t="s">
        <v>428</v>
      </c>
      <c r="C353" s="47">
        <v>4</v>
      </c>
    </row>
    <row ht="17.0" customHeight="1" x14ac:dyDescent="0.15" r="354" spans="1:3">
      <c r="A354" s="22">
        <v>10199</v>
      </c>
      <c r="B354" s="46" t="s">
        <v>429</v>
      </c>
      <c r="C354" s="45">
        <f>SUM(C355:C356)</f>
        <v>0</v>
      </c>
    </row>
    <row ht="17.0" customHeight="1" x14ac:dyDescent="0.15" r="355" spans="1:3">
      <c r="A355" s="22">
        <v>1019901</v>
      </c>
      <c r="B355" s="46" t="s">
        <v>430</v>
      </c>
      <c r="C355" s="47">
        <v>0</v>
      </c>
    </row>
    <row ht="17.0" customHeight="1" x14ac:dyDescent="0.15" r="356" spans="1:3">
      <c r="A356" s="22">
        <v>1019920</v>
      </c>
      <c r="B356" s="46" t="s">
        <v>431</v>
      </c>
      <c r="C356" s="47">
        <v>0</v>
      </c>
    </row>
    <row ht="17.0" customHeight="1" x14ac:dyDescent="0.15" r="357" spans="1:3">
      <c r="A357" s="22">
        <v>103</v>
      </c>
      <c r="B357" s="46" t="s">
        <v>432</v>
      </c>
      <c r="C357" s="45">
        <f>SUM(C358,C385,C579,C618,C637,C690,C693,C699)</f>
        <v>31830</v>
      </c>
    </row>
    <row ht="17.0" customHeight="1" x14ac:dyDescent="0.15" r="358" spans="1:3">
      <c r="A358" s="22">
        <v>10302</v>
      </c>
      <c r="B358" s="46" t="s">
        <v>433</v>
      </c>
      <c r="C358" s="45">
        <f>SUM(C359,C368:C371,C374:C382)</f>
        <v>13453</v>
      </c>
    </row>
    <row ht="17.0" customHeight="1" x14ac:dyDescent="0.15" r="359" spans="1:3">
      <c r="A359" s="22">
        <v>1030203</v>
      </c>
      <c r="B359" s="46" t="s">
        <v>434</v>
      </c>
      <c r="C359" s="45">
        <f>SUM(C360:C367)</f>
        <v>7952</v>
      </c>
    </row>
    <row ht="17.0" customHeight="1" x14ac:dyDescent="0.15" r="360" spans="1:3">
      <c r="A360" s="22">
        <v>103020301</v>
      </c>
      <c r="B360" s="22" t="s">
        <v>435</v>
      </c>
      <c r="C360" s="47">
        <v>7952</v>
      </c>
    </row>
    <row ht="17.0" customHeight="1" x14ac:dyDescent="0.15" r="361" spans="1:3">
      <c r="A361" s="22">
        <v>103020302</v>
      </c>
      <c r="B361" s="22" t="s">
        <v>436</v>
      </c>
      <c r="C361" s="47">
        <v>0</v>
      </c>
    </row>
    <row ht="17.0" customHeight="1" x14ac:dyDescent="0.15" r="362" spans="1:3">
      <c r="A362" s="22">
        <v>103020303</v>
      </c>
      <c r="B362" s="22" t="s">
        <v>437</v>
      </c>
      <c r="C362" s="47">
        <v>0</v>
      </c>
    </row>
    <row ht="17.0" customHeight="1" x14ac:dyDescent="0.15" r="363" spans="1:3">
      <c r="A363" s="22">
        <v>103020304</v>
      </c>
      <c r="B363" s="22" t="s">
        <v>438</v>
      </c>
      <c r="C363" s="47">
        <v>0</v>
      </c>
    </row>
    <row ht="17.0" customHeight="1" x14ac:dyDescent="0.15" r="364" spans="1:3">
      <c r="A364" s="22">
        <v>103020305</v>
      </c>
      <c r="B364" s="22" t="s">
        <v>439</v>
      </c>
      <c r="C364" s="47">
        <v>0</v>
      </c>
    </row>
    <row ht="17.0" customHeight="1" x14ac:dyDescent="0.15" r="365" spans="1:3">
      <c r="A365" s="22">
        <v>103020306</v>
      </c>
      <c r="B365" s="22" t="s">
        <v>440</v>
      </c>
      <c r="C365" s="47">
        <v>0</v>
      </c>
    </row>
    <row ht="17.0" customHeight="1" x14ac:dyDescent="0.15" r="366" spans="1:3">
      <c r="A366" s="22">
        <v>103020307</v>
      </c>
      <c r="B366" s="22" t="s">
        <v>441</v>
      </c>
      <c r="C366" s="47">
        <v>0</v>
      </c>
    </row>
    <row ht="17.0" customHeight="1" x14ac:dyDescent="0.15" r="367" spans="1:3">
      <c r="A367" s="22">
        <v>103020399</v>
      </c>
      <c r="B367" s="22" t="s">
        <v>442</v>
      </c>
      <c r="C367" s="47">
        <v>0</v>
      </c>
    </row>
    <row ht="17.0" customHeight="1" x14ac:dyDescent="0.15" r="368" spans="1:3">
      <c r="A368" s="22">
        <v>1030205</v>
      </c>
      <c r="B368" s="46" t="s">
        <v>443</v>
      </c>
      <c r="C368" s="47">
        <v>0</v>
      </c>
    </row>
    <row ht="17.0" customHeight="1" x14ac:dyDescent="0.15" r="369" spans="1:3">
      <c r="A369" s="22">
        <v>1030210</v>
      </c>
      <c r="B369" s="46" t="s">
        <v>444</v>
      </c>
      <c r="C369" s="47">
        <v>0</v>
      </c>
    </row>
    <row ht="17.0" customHeight="1" x14ac:dyDescent="0.15" r="370" spans="1:3">
      <c r="A370" s="22">
        <v>1030212</v>
      </c>
      <c r="B370" s="46" t="s">
        <v>445</v>
      </c>
      <c r="C370" s="47">
        <v>0</v>
      </c>
    </row>
    <row ht="17.0" customHeight="1" x14ac:dyDescent="0.15" r="371" spans="1:3">
      <c r="A371" s="22">
        <v>1030216</v>
      </c>
      <c r="B371" s="46" t="s">
        <v>446</v>
      </c>
      <c r="C371" s="45">
        <f>SUM(C372:C373)</f>
        <v>3711</v>
      </c>
    </row>
    <row ht="17.0" customHeight="1" x14ac:dyDescent="0.15" r="372" spans="1:3">
      <c r="A372" s="22">
        <v>103021601</v>
      </c>
      <c r="B372" s="22" t="s">
        <v>447</v>
      </c>
      <c r="C372" s="47">
        <v>3711</v>
      </c>
    </row>
    <row ht="17.0" customHeight="1" x14ac:dyDescent="0.15" r="373" spans="1:3">
      <c r="A373" s="22">
        <v>103021699</v>
      </c>
      <c r="B373" s="22" t="s">
        <v>448</v>
      </c>
      <c r="C373" s="47">
        <v>0</v>
      </c>
    </row>
    <row ht="17.0" customHeight="1" x14ac:dyDescent="0.15" r="374" spans="1:3">
      <c r="A374" s="22">
        <v>1030217</v>
      </c>
      <c r="B374" s="46" t="s">
        <v>449</v>
      </c>
      <c r="C374" s="47">
        <v>0</v>
      </c>
    </row>
    <row ht="17.0" customHeight="1" x14ac:dyDescent="0.15" r="375" spans="1:3">
      <c r="A375" s="22">
        <v>1030218</v>
      </c>
      <c r="B375" s="46" t="s">
        <v>450</v>
      </c>
      <c r="C375" s="47">
        <v>1701</v>
      </c>
    </row>
    <row ht="17.0" customHeight="1" x14ac:dyDescent="0.15" r="376" spans="1:3">
      <c r="A376" s="22">
        <v>1030219</v>
      </c>
      <c r="B376" s="46" t="s">
        <v>451</v>
      </c>
      <c r="C376" s="47">
        <v>0</v>
      </c>
    </row>
    <row ht="17.0" customHeight="1" x14ac:dyDescent="0.15" r="377" spans="1:3">
      <c r="A377" s="22">
        <v>1030220</v>
      </c>
      <c r="B377" s="46" t="s">
        <v>452</v>
      </c>
      <c r="C377" s="47">
        <v>0</v>
      </c>
    </row>
    <row ht="17.0" customHeight="1" x14ac:dyDescent="0.15" r="378" spans="1:3">
      <c r="A378" s="22">
        <v>1030222</v>
      </c>
      <c r="B378" s="46" t="s">
        <v>453</v>
      </c>
      <c r="C378" s="47">
        <v>89</v>
      </c>
    </row>
    <row ht="17.0" customHeight="1" x14ac:dyDescent="0.15" r="379" spans="1:3">
      <c r="A379" s="22">
        <v>1030223</v>
      </c>
      <c r="B379" s="46" t="s">
        <v>454</v>
      </c>
      <c r="C379" s="47">
        <v>0</v>
      </c>
    </row>
    <row ht="17.0" customHeight="1" x14ac:dyDescent="0.15" r="380" spans="1:3">
      <c r="A380" s="22">
        <v>1030224</v>
      </c>
      <c r="B380" s="46" t="s">
        <v>455</v>
      </c>
      <c r="C380" s="47">
        <v>0</v>
      </c>
    </row>
    <row ht="17.0" customHeight="1" x14ac:dyDescent="0.15" r="381" spans="1:3">
      <c r="A381" s="22">
        <v>1030225</v>
      </c>
      <c r="B381" s="46" t="s">
        <v>456</v>
      </c>
      <c r="C381" s="47">
        <v>0</v>
      </c>
    </row>
    <row ht="17.0" customHeight="1" x14ac:dyDescent="0.15" r="382" spans="1:3">
      <c r="A382" s="22">
        <v>1030299</v>
      </c>
      <c r="B382" s="46" t="s">
        <v>457</v>
      </c>
      <c r="C382" s="45">
        <f>C383+C384</f>
        <v>0</v>
      </c>
    </row>
    <row ht="17.0" customHeight="1" x14ac:dyDescent="0.15" r="383" spans="1:3">
      <c r="A383" s="22">
        <v>103029901</v>
      </c>
      <c r="B383" s="22" t="s">
        <v>458</v>
      </c>
      <c r="C383" s="47">
        <v>0</v>
      </c>
    </row>
    <row ht="17.0" customHeight="1" x14ac:dyDescent="0.15" r="384" spans="1:3">
      <c r="A384" s="22">
        <v>103029999</v>
      </c>
      <c r="B384" s="22" t="s">
        <v>459</v>
      </c>
      <c r="C384" s="47">
        <v>0</v>
      </c>
    </row>
    <row ht="17.0" customHeight="1" x14ac:dyDescent="0.15" r="385" spans="1:3">
      <c r="A385" s="22">
        <v>10304</v>
      </c>
      <c r="B385" s="46" t="s">
        <v>460</v>
      </c>
      <c r="C385" s="45">
        <f>C386+C402+C405+C408+C413+C415+C418+C420+C422+C425+C428+C430+C432+C443+C446+C449+C451+C453+C455+C458+C463+C466+C471+C475+C477+C480+C486+C491+C497+C501+C504+C511+C516+C523+C526+C530+C539+C543+C547+C551+C556+C561+C564+C566+C568+C570+C573+C576</f>
        <v>1727</v>
      </c>
    </row>
    <row ht="17.0" customHeight="1" x14ac:dyDescent="0.15" r="386" spans="1:3">
      <c r="A386" s="22">
        <v>1030401</v>
      </c>
      <c r="B386" s="46" t="s">
        <v>461</v>
      </c>
      <c r="C386" s="45">
        <f>SUM(C387:C401)</f>
        <v>8</v>
      </c>
    </row>
    <row ht="17.0" customHeight="1" x14ac:dyDescent="0.15" r="387" spans="1:3">
      <c r="A387" s="22">
        <v>103040101</v>
      </c>
      <c r="B387" s="22" t="s">
        <v>462</v>
      </c>
      <c r="C387" s="47">
        <v>0</v>
      </c>
    </row>
    <row ht="17.0" customHeight="1" x14ac:dyDescent="0.15" r="388" spans="1:3">
      <c r="A388" s="22">
        <v>103040102</v>
      </c>
      <c r="B388" s="22" t="s">
        <v>463</v>
      </c>
      <c r="C388" s="47">
        <v>0</v>
      </c>
    </row>
    <row ht="17.0" customHeight="1" x14ac:dyDescent="0.15" r="389" spans="1:3">
      <c r="A389" s="22">
        <v>103040103</v>
      </c>
      <c r="B389" s="22" t="s">
        <v>464</v>
      </c>
      <c r="C389" s="47">
        <v>1</v>
      </c>
    </row>
    <row ht="17.0" customHeight="1" x14ac:dyDescent="0.15" r="390" spans="1:3">
      <c r="A390" s="22">
        <v>103040104</v>
      </c>
      <c r="B390" s="22" t="s">
        <v>465</v>
      </c>
      <c r="C390" s="47">
        <v>0</v>
      </c>
    </row>
    <row ht="17.0" customHeight="1" x14ac:dyDescent="0.15" r="391" spans="1:3">
      <c r="A391" s="22">
        <v>103040109</v>
      </c>
      <c r="B391" s="22" t="s">
        <v>466</v>
      </c>
      <c r="C391" s="47">
        <v>0</v>
      </c>
    </row>
    <row ht="17.0" customHeight="1" x14ac:dyDescent="0.15" r="392" spans="1:3">
      <c r="A392" s="22">
        <v>103040110</v>
      </c>
      <c r="B392" s="22" t="s">
        <v>467</v>
      </c>
      <c r="C392" s="47">
        <v>7</v>
      </c>
    </row>
    <row ht="17.0" customHeight="1" x14ac:dyDescent="0.15" r="393" spans="1:3">
      <c r="A393" s="22">
        <v>103040111</v>
      </c>
      <c r="B393" s="22" t="s">
        <v>468</v>
      </c>
      <c r="C393" s="47">
        <v>0</v>
      </c>
    </row>
    <row ht="17.0" customHeight="1" x14ac:dyDescent="0.15" r="394" spans="1:3">
      <c r="A394" s="22">
        <v>103040112</v>
      </c>
      <c r="B394" s="22" t="s">
        <v>469</v>
      </c>
      <c r="C394" s="47">
        <v>0</v>
      </c>
    </row>
    <row ht="17.0" customHeight="1" x14ac:dyDescent="0.15" r="395" spans="1:3">
      <c r="A395" s="22">
        <v>103040113</v>
      </c>
      <c r="B395" s="22" t="s">
        <v>470</v>
      </c>
      <c r="C395" s="47">
        <v>0</v>
      </c>
    </row>
    <row ht="17.0" customHeight="1" x14ac:dyDescent="0.15" r="396" spans="1:3">
      <c r="A396" s="22">
        <v>103040116</v>
      </c>
      <c r="B396" s="22" t="s">
        <v>471</v>
      </c>
      <c r="C396" s="47">
        <v>0</v>
      </c>
    </row>
    <row ht="17.0" customHeight="1" x14ac:dyDescent="0.15" r="397" spans="1:3">
      <c r="A397" s="22">
        <v>103040117</v>
      </c>
      <c r="B397" s="22" t="s">
        <v>472</v>
      </c>
      <c r="C397" s="47">
        <v>0</v>
      </c>
    </row>
    <row ht="17.0" customHeight="1" x14ac:dyDescent="0.15" r="398" spans="1:3">
      <c r="A398" s="22">
        <v>103040120</v>
      </c>
      <c r="B398" s="22" t="s">
        <v>473</v>
      </c>
      <c r="C398" s="47">
        <v>0</v>
      </c>
    </row>
    <row ht="17.0" customHeight="1" x14ac:dyDescent="0.15" r="399" spans="1:3">
      <c r="A399" s="22">
        <v>103040121</v>
      </c>
      <c r="B399" s="22" t="s">
        <v>474</v>
      </c>
      <c r="C399" s="47">
        <v>0</v>
      </c>
    </row>
    <row ht="17.0" customHeight="1" x14ac:dyDescent="0.15" r="400" spans="1:3">
      <c r="A400" s="22">
        <v>103040122</v>
      </c>
      <c r="B400" s="22" t="s">
        <v>475</v>
      </c>
      <c r="C400" s="47">
        <v>0</v>
      </c>
    </row>
    <row ht="17.0" customHeight="1" x14ac:dyDescent="0.15" r="401" spans="1:3">
      <c r="A401" s="22">
        <v>103040150</v>
      </c>
      <c r="B401" s="22" t="s">
        <v>476</v>
      </c>
      <c r="C401" s="47">
        <v>0</v>
      </c>
    </row>
    <row ht="17.0" customHeight="1" x14ac:dyDescent="0.15" r="402" spans="1:3">
      <c r="A402" s="22">
        <v>1030402</v>
      </c>
      <c r="B402" s="46" t="s">
        <v>477</v>
      </c>
      <c r="C402" s="45">
        <f>SUM(C403:C404)</f>
        <v>0</v>
      </c>
    </row>
    <row ht="17.0" customHeight="1" x14ac:dyDescent="0.15" r="403" spans="1:3">
      <c r="A403" s="22">
        <v>103040201</v>
      </c>
      <c r="B403" s="22" t="s">
        <v>478</v>
      </c>
      <c r="C403" s="47">
        <v>0</v>
      </c>
    </row>
    <row ht="17.0" customHeight="1" x14ac:dyDescent="0.15" r="404" spans="1:3">
      <c r="A404" s="22">
        <v>103040250</v>
      </c>
      <c r="B404" s="22" t="s">
        <v>479</v>
      </c>
      <c r="C404" s="47">
        <v>0</v>
      </c>
    </row>
    <row ht="17.0" customHeight="1" x14ac:dyDescent="0.15" r="405" spans="1:3">
      <c r="A405" s="22">
        <v>1030403</v>
      </c>
      <c r="B405" s="46" t="s">
        <v>480</v>
      </c>
      <c r="C405" s="45">
        <f>SUM(C406:C407)</f>
        <v>0</v>
      </c>
    </row>
    <row ht="17.0" customHeight="1" x14ac:dyDescent="0.15" r="406" spans="1:3">
      <c r="A406" s="22">
        <v>103040305</v>
      </c>
      <c r="B406" s="22" t="s">
        <v>481</v>
      </c>
      <c r="C406" s="47">
        <v>0</v>
      </c>
    </row>
    <row ht="17.0" customHeight="1" x14ac:dyDescent="0.15" r="407" spans="1:3">
      <c r="A407" s="22">
        <v>103040350</v>
      </c>
      <c r="B407" s="22" t="s">
        <v>482</v>
      </c>
      <c r="C407" s="47">
        <v>0</v>
      </c>
    </row>
    <row ht="17.0" customHeight="1" x14ac:dyDescent="0.15" r="408" spans="1:3">
      <c r="A408" s="22">
        <v>1030404</v>
      </c>
      <c r="B408" s="46" t="s">
        <v>483</v>
      </c>
      <c r="C408" s="45">
        <f>SUM(C409:C412)</f>
        <v>0</v>
      </c>
    </row>
    <row ht="17.0" customHeight="1" x14ac:dyDescent="0.15" r="409" spans="1:3">
      <c r="A409" s="22">
        <v>103040402</v>
      </c>
      <c r="B409" s="22" t="s">
        <v>484</v>
      </c>
      <c r="C409" s="47">
        <v>0</v>
      </c>
    </row>
    <row ht="17.0" customHeight="1" x14ac:dyDescent="0.15" r="410" spans="1:3">
      <c r="A410" s="22">
        <v>103040403</v>
      </c>
      <c r="B410" s="22" t="s">
        <v>485</v>
      </c>
      <c r="C410" s="47">
        <v>0</v>
      </c>
    </row>
    <row ht="17.0" customHeight="1" x14ac:dyDescent="0.15" r="411" spans="1:3">
      <c r="A411" s="22">
        <v>103040404</v>
      </c>
      <c r="B411" s="22" t="s">
        <v>486</v>
      </c>
      <c r="C411" s="47">
        <v>0</v>
      </c>
    </row>
    <row ht="17.0" customHeight="1" x14ac:dyDescent="0.15" r="412" spans="1:3">
      <c r="A412" s="22">
        <v>103040450</v>
      </c>
      <c r="B412" s="22" t="s">
        <v>487</v>
      </c>
      <c r="C412" s="47">
        <v>0</v>
      </c>
    </row>
    <row ht="17.0" customHeight="1" x14ac:dyDescent="0.15" r="413" spans="1:3">
      <c r="A413" s="22">
        <v>1030406</v>
      </c>
      <c r="B413" s="46" t="s">
        <v>488</v>
      </c>
      <c r="C413" s="45">
        <f>C414</f>
        <v>0</v>
      </c>
    </row>
    <row ht="17.0" customHeight="1" x14ac:dyDescent="0.15" r="414" spans="1:3">
      <c r="A414" s="22">
        <v>103040650</v>
      </c>
      <c r="B414" s="22" t="s">
        <v>489</v>
      </c>
      <c r="C414" s="47">
        <v>0</v>
      </c>
    </row>
    <row ht="17.0" customHeight="1" x14ac:dyDescent="0.15" r="415" spans="1:3">
      <c r="A415" s="22">
        <v>1030407</v>
      </c>
      <c r="B415" s="46" t="s">
        <v>490</v>
      </c>
      <c r="C415" s="45">
        <f>SUM(C416:C417)</f>
        <v>0</v>
      </c>
    </row>
    <row ht="17.0" customHeight="1" x14ac:dyDescent="0.15" r="416" spans="1:3">
      <c r="A416" s="22">
        <v>103040702</v>
      </c>
      <c r="B416" s="22" t="s">
        <v>491</v>
      </c>
      <c r="C416" s="47">
        <v>0</v>
      </c>
    </row>
    <row ht="17.0" customHeight="1" x14ac:dyDescent="0.15" r="417" spans="1:3">
      <c r="A417" s="22">
        <v>103040750</v>
      </c>
      <c r="B417" s="22" t="s">
        <v>492</v>
      </c>
      <c r="C417" s="47">
        <v>0</v>
      </c>
    </row>
    <row ht="17.0" customHeight="1" x14ac:dyDescent="0.15" r="418" spans="1:3">
      <c r="A418" s="22">
        <v>1030408</v>
      </c>
      <c r="B418" s="46" t="s">
        <v>493</v>
      </c>
      <c r="C418" s="45">
        <f>C419</f>
        <v>0</v>
      </c>
    </row>
    <row ht="17.0" customHeight="1" x14ac:dyDescent="0.15" r="419" spans="1:3">
      <c r="A419" s="22">
        <v>103040850</v>
      </c>
      <c r="B419" s="22" t="s">
        <v>494</v>
      </c>
      <c r="C419" s="47">
        <v>0</v>
      </c>
    </row>
    <row ht="17.0" customHeight="1" x14ac:dyDescent="0.15" r="420" spans="1:3">
      <c r="A420" s="22">
        <v>1030409</v>
      </c>
      <c r="B420" s="46" t="s">
        <v>495</v>
      </c>
      <c r="C420" s="45">
        <f>C421</f>
        <v>0</v>
      </c>
    </row>
    <row ht="17.0" customHeight="1" x14ac:dyDescent="0.15" r="421" spans="1:3">
      <c r="A421" s="22">
        <v>103040950</v>
      </c>
      <c r="B421" s="22" t="s">
        <v>496</v>
      </c>
      <c r="C421" s="47">
        <v>0</v>
      </c>
    </row>
    <row ht="17.0" customHeight="1" x14ac:dyDescent="0.15" r="422" spans="1:3">
      <c r="A422" s="22">
        <v>1030410</v>
      </c>
      <c r="B422" s="46" t="s">
        <v>497</v>
      </c>
      <c r="C422" s="45">
        <f>SUM(C423:C424)</f>
        <v>0</v>
      </c>
    </row>
    <row ht="17.0" customHeight="1" x14ac:dyDescent="0.15" r="423" spans="1:3">
      <c r="A423" s="22">
        <v>103041001</v>
      </c>
      <c r="B423" s="22" t="s">
        <v>491</v>
      </c>
      <c r="C423" s="47">
        <v>0</v>
      </c>
    </row>
    <row ht="17.0" customHeight="1" x14ac:dyDescent="0.15" r="424" spans="1:3">
      <c r="A424" s="22">
        <v>103041050</v>
      </c>
      <c r="B424" s="22" t="s">
        <v>498</v>
      </c>
      <c r="C424" s="47">
        <v>0</v>
      </c>
    </row>
    <row ht="17.0" customHeight="1" x14ac:dyDescent="0.15" r="425" spans="1:3">
      <c r="A425" s="22">
        <v>1030413</v>
      </c>
      <c r="B425" s="46" t="s">
        <v>499</v>
      </c>
      <c r="C425" s="45">
        <f>SUM(C426:C427)</f>
        <v>0</v>
      </c>
    </row>
    <row ht="17.0" customHeight="1" x14ac:dyDescent="0.15" r="426" spans="1:3">
      <c r="A426" s="22">
        <v>103041303</v>
      </c>
      <c r="B426" s="22" t="s">
        <v>500</v>
      </c>
      <c r="C426" s="47">
        <v>0</v>
      </c>
    </row>
    <row ht="17.0" customHeight="1" x14ac:dyDescent="0.15" r="427" spans="1:3">
      <c r="A427" s="22">
        <v>103041350</v>
      </c>
      <c r="B427" s="22" t="s">
        <v>501</v>
      </c>
      <c r="C427" s="47">
        <v>0</v>
      </c>
    </row>
    <row ht="17.0" customHeight="1" x14ac:dyDescent="0.15" r="428" spans="1:3">
      <c r="A428" s="22">
        <v>1030414</v>
      </c>
      <c r="B428" s="46" t="s">
        <v>502</v>
      </c>
      <c r="C428" s="45">
        <f>C429</f>
        <v>0</v>
      </c>
    </row>
    <row ht="17.0" customHeight="1" x14ac:dyDescent="0.15" r="429" spans="1:3">
      <c r="A429" s="22">
        <v>103041450</v>
      </c>
      <c r="B429" s="22" t="s">
        <v>503</v>
      </c>
      <c r="C429" s="47">
        <v>0</v>
      </c>
    </row>
    <row ht="17.0" customHeight="1" x14ac:dyDescent="0.15" r="430" spans="1:3">
      <c r="A430" s="22">
        <v>1030415</v>
      </c>
      <c r="B430" s="46" t="s">
        <v>504</v>
      </c>
      <c r="C430" s="45">
        <f>C431</f>
        <v>0</v>
      </c>
    </row>
    <row ht="17.0" customHeight="1" x14ac:dyDescent="0.15" r="431" spans="1:3">
      <c r="A431" s="22">
        <v>103041550</v>
      </c>
      <c r="B431" s="22" t="s">
        <v>505</v>
      </c>
      <c r="C431" s="47">
        <v>0</v>
      </c>
    </row>
    <row ht="17.0" customHeight="1" x14ac:dyDescent="0.15" r="432" spans="1:3">
      <c r="A432" s="22">
        <v>1030416</v>
      </c>
      <c r="B432" s="46" t="s">
        <v>506</v>
      </c>
      <c r="C432" s="45">
        <f>SUM(C433:C442)</f>
        <v>0</v>
      </c>
    </row>
    <row ht="17.0" customHeight="1" x14ac:dyDescent="0.15" r="433" spans="1:3">
      <c r="A433" s="22">
        <v>103041601</v>
      </c>
      <c r="B433" s="22" t="s">
        <v>507</v>
      </c>
      <c r="C433" s="47">
        <v>0</v>
      </c>
    </row>
    <row ht="17.0" customHeight="1" x14ac:dyDescent="0.15" r="434" spans="1:3">
      <c r="A434" s="22">
        <v>103041602</v>
      </c>
      <c r="B434" s="22" t="s">
        <v>508</v>
      </c>
      <c r="C434" s="47">
        <v>0</v>
      </c>
    </row>
    <row ht="17.0" customHeight="1" x14ac:dyDescent="0.15" r="435" spans="1:3">
      <c r="A435" s="22">
        <v>103041603</v>
      </c>
      <c r="B435" s="22" t="s">
        <v>509</v>
      </c>
      <c r="C435" s="47">
        <v>0</v>
      </c>
    </row>
    <row ht="17.0" customHeight="1" x14ac:dyDescent="0.15" r="436" spans="1:3">
      <c r="A436" s="22">
        <v>103041604</v>
      </c>
      <c r="B436" s="22" t="s">
        <v>510</v>
      </c>
      <c r="C436" s="47">
        <v>0</v>
      </c>
    </row>
    <row ht="17.0" customHeight="1" x14ac:dyDescent="0.15" r="437" spans="1:3">
      <c r="A437" s="22">
        <v>103041605</v>
      </c>
      <c r="B437" s="22" t="s">
        <v>511</v>
      </c>
      <c r="C437" s="47">
        <v>0</v>
      </c>
    </row>
    <row ht="17.0" customHeight="1" x14ac:dyDescent="0.15" r="438" spans="1:3">
      <c r="A438" s="22">
        <v>103041607</v>
      </c>
      <c r="B438" s="22" t="s">
        <v>512</v>
      </c>
      <c r="C438" s="47">
        <v>0</v>
      </c>
    </row>
    <row ht="17.0" customHeight="1" x14ac:dyDescent="0.15" r="439" spans="1:3">
      <c r="A439" s="22">
        <v>103041608</v>
      </c>
      <c r="B439" s="22" t="s">
        <v>491</v>
      </c>
      <c r="C439" s="47">
        <v>0</v>
      </c>
    </row>
    <row ht="17.0" customHeight="1" x14ac:dyDescent="0.15" r="440" spans="1:3">
      <c r="A440" s="22">
        <v>103041616</v>
      </c>
      <c r="B440" s="22" t="s">
        <v>513</v>
      </c>
      <c r="C440" s="47">
        <v>0</v>
      </c>
    </row>
    <row ht="17.0" customHeight="1" x14ac:dyDescent="0.15" r="441" spans="1:3">
      <c r="A441" s="22">
        <v>103041617</v>
      </c>
      <c r="B441" s="22" t="s">
        <v>514</v>
      </c>
      <c r="C441" s="47">
        <v>0</v>
      </c>
    </row>
    <row ht="17.0" customHeight="1" x14ac:dyDescent="0.15" r="442" spans="1:3">
      <c r="A442" s="22">
        <v>103041650</v>
      </c>
      <c r="B442" s="22" t="s">
        <v>515</v>
      </c>
      <c r="C442" s="47">
        <v>0</v>
      </c>
    </row>
    <row ht="17.0" customHeight="1" x14ac:dyDescent="0.15" r="443" spans="1:3">
      <c r="A443" s="22">
        <v>1030417</v>
      </c>
      <c r="B443" s="46" t="s">
        <v>516</v>
      </c>
      <c r="C443" s="45">
        <f>SUM(C444:C445)</f>
        <v>0</v>
      </c>
    </row>
    <row ht="17.0" customHeight="1" x14ac:dyDescent="0.15" r="444" spans="1:3">
      <c r="A444" s="22">
        <v>103041704</v>
      </c>
      <c r="B444" s="22" t="s">
        <v>491</v>
      </c>
      <c r="C444" s="47">
        <v>0</v>
      </c>
    </row>
    <row ht="17.0" customHeight="1" x14ac:dyDescent="0.15" r="445" spans="1:3">
      <c r="A445" s="22">
        <v>103041750</v>
      </c>
      <c r="B445" s="22" t="s">
        <v>517</v>
      </c>
      <c r="C445" s="47">
        <v>0</v>
      </c>
    </row>
    <row ht="17.0" customHeight="1" x14ac:dyDescent="0.15" r="446" spans="1:3">
      <c r="A446" s="22">
        <v>1030418</v>
      </c>
      <c r="B446" s="46" t="s">
        <v>518</v>
      </c>
      <c r="C446" s="45">
        <f>SUM(C447:C448)</f>
        <v>0</v>
      </c>
    </row>
    <row ht="17.0" customHeight="1" x14ac:dyDescent="0.15" r="447" spans="1:3">
      <c r="A447" s="22">
        <v>103041801</v>
      </c>
      <c r="B447" s="22" t="s">
        <v>519</v>
      </c>
      <c r="C447" s="47">
        <v>0</v>
      </c>
    </row>
    <row ht="17.0" customHeight="1" x14ac:dyDescent="0.15" r="448" spans="1:3">
      <c r="A448" s="22">
        <v>103041850</v>
      </c>
      <c r="B448" s="22" t="s">
        <v>520</v>
      </c>
      <c r="C448" s="47">
        <v>0</v>
      </c>
    </row>
    <row ht="17.0" customHeight="1" x14ac:dyDescent="0.15" r="449" spans="1:3">
      <c r="A449" s="22">
        <v>1030419</v>
      </c>
      <c r="B449" s="46" t="s">
        <v>521</v>
      </c>
      <c r="C449" s="45">
        <f>C450</f>
        <v>0</v>
      </c>
    </row>
    <row ht="17.0" customHeight="1" x14ac:dyDescent="0.15" r="450" spans="1:3">
      <c r="A450" s="22">
        <v>103041950</v>
      </c>
      <c r="B450" s="22" t="s">
        <v>522</v>
      </c>
      <c r="C450" s="47">
        <v>0</v>
      </c>
    </row>
    <row ht="17.0" customHeight="1" x14ac:dyDescent="0.15" r="451" spans="1:3">
      <c r="A451" s="22">
        <v>1030420</v>
      </c>
      <c r="B451" s="46" t="s">
        <v>523</v>
      </c>
      <c r="C451" s="45">
        <f>C452</f>
        <v>0</v>
      </c>
    </row>
    <row ht="17.0" customHeight="1" x14ac:dyDescent="0.15" r="452" spans="1:3">
      <c r="A452" s="22">
        <v>103042050</v>
      </c>
      <c r="B452" s="22" t="s">
        <v>524</v>
      </c>
      <c r="C452" s="47">
        <v>0</v>
      </c>
    </row>
    <row ht="17.0" customHeight="1" x14ac:dyDescent="0.15" r="453" spans="1:3">
      <c r="A453" s="22">
        <v>1030422</v>
      </c>
      <c r="B453" s="46" t="s">
        <v>525</v>
      </c>
      <c r="C453" s="45">
        <f>C454</f>
        <v>0</v>
      </c>
    </row>
    <row ht="17.0" customHeight="1" x14ac:dyDescent="0.15" r="454" spans="1:3">
      <c r="A454" s="22">
        <v>103042250</v>
      </c>
      <c r="B454" s="22" t="s">
        <v>526</v>
      </c>
      <c r="C454" s="47">
        <v>0</v>
      </c>
    </row>
    <row ht="17.0" customHeight="1" x14ac:dyDescent="0.15" r="455" spans="1:3">
      <c r="A455" s="22">
        <v>1030424</v>
      </c>
      <c r="B455" s="46" t="s">
        <v>527</v>
      </c>
      <c r="C455" s="45">
        <f>SUM(C456:C457)</f>
        <v>78</v>
      </c>
    </row>
    <row ht="17.0" customHeight="1" x14ac:dyDescent="0.15" r="456" spans="1:3">
      <c r="A456" s="22">
        <v>103042401</v>
      </c>
      <c r="B456" s="22" t="s">
        <v>528</v>
      </c>
      <c r="C456" s="47">
        <v>78</v>
      </c>
    </row>
    <row ht="17.0" customHeight="1" x14ac:dyDescent="0.15" r="457" spans="1:3">
      <c r="A457" s="22">
        <v>103042450</v>
      </c>
      <c r="B457" s="22" t="s">
        <v>529</v>
      </c>
      <c r="C457" s="47">
        <v>0</v>
      </c>
    </row>
    <row ht="17.0" customHeight="1" x14ac:dyDescent="0.15" r="458" spans="1:3">
      <c r="A458" s="22">
        <v>1030425</v>
      </c>
      <c r="B458" s="46" t="s">
        <v>530</v>
      </c>
      <c r="C458" s="45">
        <f>SUM(C459:C462)</f>
        <v>0</v>
      </c>
    </row>
    <row ht="17.0" customHeight="1" x14ac:dyDescent="0.15" r="459" spans="1:3">
      <c r="A459" s="22">
        <v>103042502</v>
      </c>
      <c r="B459" s="22" t="s">
        <v>531</v>
      </c>
      <c r="C459" s="47">
        <v>0</v>
      </c>
    </row>
    <row ht="17.0" customHeight="1" x14ac:dyDescent="0.15" r="460" spans="1:3">
      <c r="A460" s="22">
        <v>103042507</v>
      </c>
      <c r="B460" s="22" t="s">
        <v>532</v>
      </c>
      <c r="C460" s="47">
        <v>0</v>
      </c>
    </row>
    <row ht="17.0" customHeight="1" x14ac:dyDescent="0.15" r="461" spans="1:3">
      <c r="A461" s="22">
        <v>103042508</v>
      </c>
      <c r="B461" s="22" t="s">
        <v>533</v>
      </c>
      <c r="C461" s="47">
        <v>0</v>
      </c>
    </row>
    <row ht="17.0" customHeight="1" x14ac:dyDescent="0.15" r="462" spans="1:3">
      <c r="A462" s="22">
        <v>103042550</v>
      </c>
      <c r="B462" s="22" t="s">
        <v>534</v>
      </c>
      <c r="C462" s="47">
        <v>0</v>
      </c>
    </row>
    <row ht="17.0" customHeight="1" x14ac:dyDescent="0.15" r="463" spans="1:3">
      <c r="A463" s="22">
        <v>1030426</v>
      </c>
      <c r="B463" s="46" t="s">
        <v>535</v>
      </c>
      <c r="C463" s="45">
        <f>SUM(C464:C465)</f>
        <v>0</v>
      </c>
    </row>
    <row ht="17.0" customHeight="1" x14ac:dyDescent="0.15" r="464" spans="1:3">
      <c r="A464" s="22">
        <v>103042604</v>
      </c>
      <c r="B464" s="22" t="s">
        <v>536</v>
      </c>
      <c r="C464" s="47">
        <v>0</v>
      </c>
    </row>
    <row ht="17.0" customHeight="1" x14ac:dyDescent="0.15" r="465" spans="1:3">
      <c r="A465" s="22">
        <v>103042650</v>
      </c>
      <c r="B465" s="22" t="s">
        <v>537</v>
      </c>
      <c r="C465" s="47">
        <v>0</v>
      </c>
    </row>
    <row ht="17.0" customHeight="1" x14ac:dyDescent="0.15" r="466" spans="1:3">
      <c r="A466" s="22">
        <v>1030427</v>
      </c>
      <c r="B466" s="46" t="s">
        <v>538</v>
      </c>
      <c r="C466" s="45">
        <f>SUM(C467:C470)</f>
        <v>485</v>
      </c>
    </row>
    <row ht="17.0" customHeight="1" x14ac:dyDescent="0.15" r="467" spans="1:3">
      <c r="A467" s="22">
        <v>103042707</v>
      </c>
      <c r="B467" s="22" t="s">
        <v>539</v>
      </c>
      <c r="C467" s="47">
        <v>0</v>
      </c>
    </row>
    <row ht="17.0" customHeight="1" x14ac:dyDescent="0.15" r="468" spans="1:3">
      <c r="A468" s="22">
        <v>103042750</v>
      </c>
      <c r="B468" s="22" t="s">
        <v>540</v>
      </c>
      <c r="C468" s="47">
        <v>0</v>
      </c>
    </row>
    <row ht="17.0" customHeight="1" x14ac:dyDescent="0.15" r="469" spans="1:3">
      <c r="A469" s="22">
        <v>103042751</v>
      </c>
      <c r="B469" s="22" t="s">
        <v>541</v>
      </c>
      <c r="C469" s="47">
        <v>485</v>
      </c>
    </row>
    <row ht="17.0" customHeight="1" x14ac:dyDescent="0.15" r="470" spans="1:3">
      <c r="A470" s="22">
        <v>103042752</v>
      </c>
      <c r="B470" s="22" t="s">
        <v>542</v>
      </c>
      <c r="C470" s="47">
        <v>0</v>
      </c>
    </row>
    <row ht="17.0" customHeight="1" x14ac:dyDescent="0.15" r="471" spans="1:3">
      <c r="A471" s="22">
        <v>1030429</v>
      </c>
      <c r="B471" s="46" t="s">
        <v>543</v>
      </c>
      <c r="C471" s="45">
        <f>SUM(C472:C474)</f>
        <v>0</v>
      </c>
    </row>
    <row ht="17.0" customHeight="1" x14ac:dyDescent="0.15" r="472" spans="1:3">
      <c r="A472" s="22">
        <v>103042907</v>
      </c>
      <c r="B472" s="22" t="s">
        <v>544</v>
      </c>
      <c r="C472" s="47">
        <v>0</v>
      </c>
    </row>
    <row ht="17.0" customHeight="1" x14ac:dyDescent="0.15" r="473" spans="1:3">
      <c r="A473" s="22">
        <v>103042908</v>
      </c>
      <c r="B473" s="22" t="s">
        <v>545</v>
      </c>
      <c r="C473" s="47">
        <v>0</v>
      </c>
    </row>
    <row ht="17.0" customHeight="1" x14ac:dyDescent="0.15" r="474" spans="1:3">
      <c r="A474" s="22">
        <v>103042950</v>
      </c>
      <c r="B474" s="22" t="s">
        <v>546</v>
      </c>
      <c r="C474" s="47">
        <v>0</v>
      </c>
    </row>
    <row ht="17.0" customHeight="1" x14ac:dyDescent="0.15" r="475" spans="1:3">
      <c r="A475" s="22">
        <v>1030430</v>
      </c>
      <c r="B475" s="46" t="s">
        <v>547</v>
      </c>
      <c r="C475" s="45">
        <f>C476</f>
        <v>0</v>
      </c>
    </row>
    <row ht="17.0" customHeight="1" x14ac:dyDescent="0.15" r="476" spans="1:3">
      <c r="A476" s="22">
        <v>103043050</v>
      </c>
      <c r="B476" s="22" t="s">
        <v>548</v>
      </c>
      <c r="C476" s="47">
        <v>0</v>
      </c>
    </row>
    <row ht="17.0" customHeight="1" x14ac:dyDescent="0.15" r="477" spans="1:3">
      <c r="A477" s="22">
        <v>1030431</v>
      </c>
      <c r="B477" s="46" t="s">
        <v>549</v>
      </c>
      <c r="C477" s="45">
        <f>SUM(C478:C479)</f>
        <v>0</v>
      </c>
    </row>
    <row ht="17.0" customHeight="1" x14ac:dyDescent="0.15" r="478" spans="1:3">
      <c r="A478" s="22">
        <v>103043101</v>
      </c>
      <c r="B478" s="22" t="s">
        <v>550</v>
      </c>
      <c r="C478" s="47">
        <v>0</v>
      </c>
    </row>
    <row ht="17.0" customHeight="1" x14ac:dyDescent="0.15" r="479" spans="1:3">
      <c r="A479" s="22">
        <v>103043150</v>
      </c>
      <c r="B479" s="22" t="s">
        <v>551</v>
      </c>
      <c r="C479" s="47">
        <v>0</v>
      </c>
    </row>
    <row ht="17.0" customHeight="1" x14ac:dyDescent="0.15" r="480" spans="1:3">
      <c r="A480" s="22">
        <v>1030432</v>
      </c>
      <c r="B480" s="46" t="s">
        <v>552</v>
      </c>
      <c r="C480" s="45">
        <f>SUM(C481:C485)</f>
        <v>604</v>
      </c>
    </row>
    <row ht="17.0" customHeight="1" x14ac:dyDescent="0.15" r="481" spans="1:3">
      <c r="A481" s="22">
        <v>103043204</v>
      </c>
      <c r="B481" s="22" t="s">
        <v>553</v>
      </c>
      <c r="C481" s="47">
        <v>0</v>
      </c>
    </row>
    <row ht="17.0" customHeight="1" x14ac:dyDescent="0.15" r="482" spans="1:3">
      <c r="A482" s="22">
        <v>103043205</v>
      </c>
      <c r="B482" s="22" t="s">
        <v>554</v>
      </c>
      <c r="C482" s="47">
        <v>0</v>
      </c>
    </row>
    <row ht="17.0" customHeight="1" x14ac:dyDescent="0.15" r="483" spans="1:3">
      <c r="A483" s="22">
        <v>103043208</v>
      </c>
      <c r="B483" s="22" t="s">
        <v>555</v>
      </c>
      <c r="C483" s="47">
        <v>564</v>
      </c>
    </row>
    <row ht="17.0" customHeight="1" x14ac:dyDescent="0.15" r="484" spans="1:3">
      <c r="A484" s="22">
        <v>103043211</v>
      </c>
      <c r="B484" s="22" t="s">
        <v>556</v>
      </c>
      <c r="C484" s="47">
        <v>40</v>
      </c>
    </row>
    <row ht="17.0" customHeight="1" x14ac:dyDescent="0.15" r="485" spans="1:3">
      <c r="A485" s="22">
        <v>103043250</v>
      </c>
      <c r="B485" s="22" t="s">
        <v>557</v>
      </c>
      <c r="C485" s="47">
        <v>0</v>
      </c>
    </row>
    <row ht="17.0" customHeight="1" x14ac:dyDescent="0.15" r="486" spans="1:3">
      <c r="A486" s="22">
        <v>1030433</v>
      </c>
      <c r="B486" s="46" t="s">
        <v>558</v>
      </c>
      <c r="C486" s="45">
        <f>SUM(C487:C490)</f>
        <v>0</v>
      </c>
    </row>
    <row ht="17.0" customHeight="1" x14ac:dyDescent="0.15" r="487" spans="1:3">
      <c r="A487" s="22">
        <v>103043306</v>
      </c>
      <c r="B487" s="22" t="s">
        <v>559</v>
      </c>
      <c r="C487" s="47">
        <v>0</v>
      </c>
    </row>
    <row ht="17.0" customHeight="1" x14ac:dyDescent="0.15" r="488" spans="1:3">
      <c r="A488" s="22">
        <v>103043310</v>
      </c>
      <c r="B488" s="22" t="s">
        <v>491</v>
      </c>
      <c r="C488" s="47">
        <v>0</v>
      </c>
    </row>
    <row ht="17.0" customHeight="1" x14ac:dyDescent="0.15" r="489" spans="1:3">
      <c r="A489" s="22">
        <v>103043313</v>
      </c>
      <c r="B489" s="22" t="s">
        <v>560</v>
      </c>
      <c r="C489" s="47">
        <v>0</v>
      </c>
    </row>
    <row ht="17.0" customHeight="1" x14ac:dyDescent="0.15" r="490" spans="1:3">
      <c r="A490" s="22">
        <v>103043350</v>
      </c>
      <c r="B490" s="22" t="s">
        <v>561</v>
      </c>
      <c r="C490" s="47">
        <v>0</v>
      </c>
    </row>
    <row ht="17.0" customHeight="1" x14ac:dyDescent="0.15" r="491" spans="1:3">
      <c r="A491" s="22">
        <v>1030434</v>
      </c>
      <c r="B491" s="46" t="s">
        <v>562</v>
      </c>
      <c r="C491" s="45">
        <f>SUM(C492:C496)</f>
        <v>0</v>
      </c>
    </row>
    <row ht="17.0" customHeight="1" x14ac:dyDescent="0.15" r="492" spans="1:3">
      <c r="A492" s="22">
        <v>103043401</v>
      </c>
      <c r="B492" s="22" t="s">
        <v>563</v>
      </c>
      <c r="C492" s="47">
        <v>0</v>
      </c>
    </row>
    <row ht="17.0" customHeight="1" x14ac:dyDescent="0.15" r="493" spans="1:3">
      <c r="A493" s="22">
        <v>103043402</v>
      </c>
      <c r="B493" s="22" t="s">
        <v>564</v>
      </c>
      <c r="C493" s="47">
        <v>0</v>
      </c>
    </row>
    <row ht="17.0" customHeight="1" x14ac:dyDescent="0.15" r="494" spans="1:3">
      <c r="A494" s="22">
        <v>103043403</v>
      </c>
      <c r="B494" s="22" t="s">
        <v>565</v>
      </c>
      <c r="C494" s="47">
        <v>0</v>
      </c>
    </row>
    <row ht="17.0" customHeight="1" x14ac:dyDescent="0.15" r="495" spans="1:3">
      <c r="A495" s="22">
        <v>103043404</v>
      </c>
      <c r="B495" s="22" t="s">
        <v>566</v>
      </c>
      <c r="C495" s="47">
        <v>0</v>
      </c>
    </row>
    <row ht="17.0" customHeight="1" x14ac:dyDescent="0.15" r="496" spans="1:3">
      <c r="A496" s="22">
        <v>103043450</v>
      </c>
      <c r="B496" s="22" t="s">
        <v>567</v>
      </c>
      <c r="C496" s="47">
        <v>0</v>
      </c>
    </row>
    <row ht="17.0" customHeight="1" x14ac:dyDescent="0.15" r="497" spans="1:3">
      <c r="A497" s="22">
        <v>1030435</v>
      </c>
      <c r="B497" s="46" t="s">
        <v>568</v>
      </c>
      <c r="C497" s="45">
        <f>SUM(C498:C500)</f>
        <v>0</v>
      </c>
    </row>
    <row ht="17.0" customHeight="1" x14ac:dyDescent="0.15" r="498" spans="1:3">
      <c r="A498" s="22">
        <v>103043506</v>
      </c>
      <c r="B498" s="22" t="s">
        <v>491</v>
      </c>
      <c r="C498" s="47">
        <v>0</v>
      </c>
    </row>
    <row ht="17.0" customHeight="1" x14ac:dyDescent="0.15" r="499" spans="1:3">
      <c r="A499" s="22">
        <v>103043507</v>
      </c>
      <c r="B499" s="22" t="s">
        <v>569</v>
      </c>
      <c r="C499" s="47">
        <v>0</v>
      </c>
    </row>
    <row ht="17.0" customHeight="1" x14ac:dyDescent="0.15" r="500" spans="1:3">
      <c r="A500" s="22">
        <v>103043550</v>
      </c>
      <c r="B500" s="22" t="s">
        <v>570</v>
      </c>
      <c r="C500" s="47">
        <v>0</v>
      </c>
    </row>
    <row ht="17.0" customHeight="1" x14ac:dyDescent="0.15" r="501" spans="1:3">
      <c r="A501" s="22">
        <v>1030440</v>
      </c>
      <c r="B501" s="46" t="s">
        <v>571</v>
      </c>
      <c r="C501" s="45">
        <f>SUM(C502:C503)</f>
        <v>0</v>
      </c>
    </row>
    <row ht="17.0" customHeight="1" x14ac:dyDescent="0.15" r="502" spans="1:3">
      <c r="A502" s="22">
        <v>103044001</v>
      </c>
      <c r="B502" s="22" t="s">
        <v>491</v>
      </c>
      <c r="C502" s="47">
        <v>0</v>
      </c>
    </row>
    <row ht="17.0" customHeight="1" x14ac:dyDescent="0.15" r="503" spans="1:3">
      <c r="A503" s="22">
        <v>103044050</v>
      </c>
      <c r="B503" s="22" t="s">
        <v>572</v>
      </c>
      <c r="C503" s="47">
        <v>0</v>
      </c>
    </row>
    <row ht="17.0" customHeight="1" x14ac:dyDescent="0.15" r="504" spans="1:3">
      <c r="A504" s="22">
        <v>1030442</v>
      </c>
      <c r="B504" s="46" t="s">
        <v>573</v>
      </c>
      <c r="C504" s="45">
        <f>SUM(C505:C510)</f>
        <v>3</v>
      </c>
    </row>
    <row ht="17.0" customHeight="1" x14ac:dyDescent="0.15" r="505" spans="1:3">
      <c r="A505" s="22">
        <v>103044203</v>
      </c>
      <c r="B505" s="22" t="s">
        <v>491</v>
      </c>
      <c r="C505" s="47">
        <v>0</v>
      </c>
    </row>
    <row ht="17.0" customHeight="1" x14ac:dyDescent="0.15" r="506" spans="1:3">
      <c r="A506" s="22">
        <v>103044208</v>
      </c>
      <c r="B506" s="22" t="s">
        <v>574</v>
      </c>
      <c r="C506" s="47">
        <v>0</v>
      </c>
    </row>
    <row ht="17.0" customHeight="1" x14ac:dyDescent="0.15" r="507" spans="1:3">
      <c r="A507" s="22">
        <v>103044209</v>
      </c>
      <c r="B507" s="22" t="s">
        <v>575</v>
      </c>
      <c r="C507" s="47">
        <v>0</v>
      </c>
    </row>
    <row ht="17.0" customHeight="1" x14ac:dyDescent="0.15" r="508" spans="1:3">
      <c r="A508" s="22">
        <v>103044220</v>
      </c>
      <c r="B508" s="22" t="s">
        <v>576</v>
      </c>
      <c r="C508" s="47">
        <v>0</v>
      </c>
    </row>
    <row ht="17.0" customHeight="1" x14ac:dyDescent="0.15" r="509" spans="1:3">
      <c r="A509" s="22">
        <v>103044221</v>
      </c>
      <c r="B509" s="22" t="s">
        <v>577</v>
      </c>
      <c r="C509" s="47">
        <v>0</v>
      </c>
    </row>
    <row ht="17.0" customHeight="1" x14ac:dyDescent="0.15" r="510" spans="1:3">
      <c r="A510" s="22">
        <v>103044250</v>
      </c>
      <c r="B510" s="22" t="s">
        <v>578</v>
      </c>
      <c r="C510" s="47">
        <v>3</v>
      </c>
    </row>
    <row ht="17.0" customHeight="1" x14ac:dyDescent="0.15" r="511" spans="1:3">
      <c r="A511" s="22">
        <v>1030443</v>
      </c>
      <c r="B511" s="46" t="s">
        <v>579</v>
      </c>
      <c r="C511" s="45">
        <f>SUM(C512:C515)</f>
        <v>0</v>
      </c>
    </row>
    <row ht="17.0" customHeight="1" x14ac:dyDescent="0.15" r="512" spans="1:3">
      <c r="A512" s="22">
        <v>103044306</v>
      </c>
      <c r="B512" s="22" t="s">
        <v>491</v>
      </c>
      <c r="C512" s="47">
        <v>0</v>
      </c>
    </row>
    <row ht="17.0" customHeight="1" x14ac:dyDescent="0.15" r="513" spans="1:3">
      <c r="A513" s="22">
        <v>103044307</v>
      </c>
      <c r="B513" s="22" t="s">
        <v>580</v>
      </c>
      <c r="C513" s="47">
        <v>0</v>
      </c>
    </row>
    <row ht="17.0" customHeight="1" x14ac:dyDescent="0.15" r="514" spans="1:3">
      <c r="A514" s="22">
        <v>103044308</v>
      </c>
      <c r="B514" s="22" t="s">
        <v>581</v>
      </c>
      <c r="C514" s="47">
        <v>0</v>
      </c>
    </row>
    <row ht="17.0" customHeight="1" x14ac:dyDescent="0.15" r="515" spans="1:3">
      <c r="A515" s="22">
        <v>103044350</v>
      </c>
      <c r="B515" s="22" t="s">
        <v>582</v>
      </c>
      <c r="C515" s="47">
        <v>0</v>
      </c>
    </row>
    <row ht="17.0" customHeight="1" x14ac:dyDescent="0.15" r="516" spans="1:3">
      <c r="A516" s="22">
        <v>1030444</v>
      </c>
      <c r="B516" s="46" t="s">
        <v>583</v>
      </c>
      <c r="C516" s="45">
        <f>SUM(C517:C522)</f>
        <v>0</v>
      </c>
    </row>
    <row ht="17.0" customHeight="1" x14ac:dyDescent="0.15" r="517" spans="1:3">
      <c r="A517" s="22">
        <v>103044414</v>
      </c>
      <c r="B517" s="22" t="s">
        <v>584</v>
      </c>
      <c r="C517" s="47">
        <v>0</v>
      </c>
    </row>
    <row ht="17.0" customHeight="1" x14ac:dyDescent="0.15" r="518" spans="1:3">
      <c r="A518" s="22">
        <v>103044416</v>
      </c>
      <c r="B518" s="22" t="s">
        <v>585</v>
      </c>
      <c r="C518" s="47">
        <v>0</v>
      </c>
    </row>
    <row ht="17.0" customHeight="1" x14ac:dyDescent="0.15" r="519" spans="1:3">
      <c r="A519" s="22">
        <v>103044433</v>
      </c>
      <c r="B519" s="22" t="s">
        <v>586</v>
      </c>
      <c r="C519" s="47">
        <v>0</v>
      </c>
    </row>
    <row ht="17.0" customHeight="1" x14ac:dyDescent="0.15" r="520" spans="1:3">
      <c r="A520" s="22">
        <v>103044434</v>
      </c>
      <c r="B520" s="22" t="s">
        <v>587</v>
      </c>
      <c r="C520" s="47">
        <v>0</v>
      </c>
    </row>
    <row ht="17.0" customHeight="1" x14ac:dyDescent="0.15" r="521" spans="1:3">
      <c r="A521" s="22">
        <v>103044435</v>
      </c>
      <c r="B521" s="22" t="s">
        <v>588</v>
      </c>
      <c r="C521" s="47">
        <v>0</v>
      </c>
    </row>
    <row ht="17.0" customHeight="1" x14ac:dyDescent="0.15" r="522" spans="1:3">
      <c r="A522" s="22">
        <v>103044450</v>
      </c>
      <c r="B522" s="22" t="s">
        <v>589</v>
      </c>
      <c r="C522" s="47">
        <v>0</v>
      </c>
    </row>
    <row ht="17.0" customHeight="1" x14ac:dyDescent="0.15" r="523" spans="1:3">
      <c r="A523" s="22">
        <v>1030445</v>
      </c>
      <c r="B523" s="46" t="s">
        <v>590</v>
      </c>
      <c r="C523" s="45">
        <f>SUM(C524:C525)</f>
        <v>0</v>
      </c>
    </row>
    <row ht="17.0" customHeight="1" x14ac:dyDescent="0.15" r="524" spans="1:3">
      <c r="A524" s="22">
        <v>103044507</v>
      </c>
      <c r="B524" s="22" t="s">
        <v>591</v>
      </c>
      <c r="C524" s="47">
        <v>0</v>
      </c>
    </row>
    <row ht="17.0" customHeight="1" x14ac:dyDescent="0.15" r="525" spans="1:3">
      <c r="A525" s="22">
        <v>103044550</v>
      </c>
      <c r="B525" s="22" t="s">
        <v>592</v>
      </c>
      <c r="C525" s="47">
        <v>0</v>
      </c>
    </row>
    <row ht="17.0" customHeight="1" x14ac:dyDescent="0.15" r="526" spans="1:3">
      <c r="A526" s="22">
        <v>1030446</v>
      </c>
      <c r="B526" s="46" t="s">
        <v>593</v>
      </c>
      <c r="C526" s="45">
        <f>SUM(C527:C529)</f>
        <v>549</v>
      </c>
    </row>
    <row ht="17.0" customHeight="1" x14ac:dyDescent="0.15" r="527" spans="1:3">
      <c r="A527" s="22">
        <v>103044608</v>
      </c>
      <c r="B527" s="22" t="s">
        <v>491</v>
      </c>
      <c r="C527" s="47">
        <v>0</v>
      </c>
    </row>
    <row ht="17.0" customHeight="1" x14ac:dyDescent="0.15" r="528" spans="1:3">
      <c r="A528" s="22">
        <v>103044609</v>
      </c>
      <c r="B528" s="22" t="s">
        <v>594</v>
      </c>
      <c r="C528" s="47">
        <v>549</v>
      </c>
    </row>
    <row ht="17.0" customHeight="1" x14ac:dyDescent="0.15" r="529" spans="1:3">
      <c r="A529" s="22">
        <v>103044650</v>
      </c>
      <c r="B529" s="22" t="s">
        <v>595</v>
      </c>
      <c r="C529" s="47">
        <v>0</v>
      </c>
    </row>
    <row ht="17.0" customHeight="1" x14ac:dyDescent="0.15" r="530" spans="1:3">
      <c r="A530" s="22">
        <v>1030447</v>
      </c>
      <c r="B530" s="46" t="s">
        <v>596</v>
      </c>
      <c r="C530" s="45">
        <f>SUM(C531:C538)</f>
        <v>0</v>
      </c>
    </row>
    <row ht="17.0" customHeight="1" x14ac:dyDescent="0.15" r="531" spans="1:3">
      <c r="A531" s="22">
        <v>103044709</v>
      </c>
      <c r="B531" s="22" t="s">
        <v>597</v>
      </c>
      <c r="C531" s="47">
        <v>0</v>
      </c>
    </row>
    <row ht="17.0" customHeight="1" x14ac:dyDescent="0.15" r="532" spans="1:3">
      <c r="A532" s="22">
        <v>103044712</v>
      </c>
      <c r="B532" s="22" t="s">
        <v>598</v>
      </c>
      <c r="C532" s="47">
        <v>0</v>
      </c>
    </row>
    <row ht="17.0" customHeight="1" x14ac:dyDescent="0.15" r="533" spans="1:3">
      <c r="A533" s="22">
        <v>103044713</v>
      </c>
      <c r="B533" s="22" t="s">
        <v>491</v>
      </c>
      <c r="C533" s="47">
        <v>0</v>
      </c>
    </row>
    <row ht="17.0" customHeight="1" x14ac:dyDescent="0.15" r="534" spans="1:3">
      <c r="A534" s="22">
        <v>103044715</v>
      </c>
      <c r="B534" s="22" t="s">
        <v>599</v>
      </c>
      <c r="C534" s="47">
        <v>0</v>
      </c>
    </row>
    <row ht="17.0" customHeight="1" x14ac:dyDescent="0.15" r="535" spans="1:3">
      <c r="A535" s="22">
        <v>103044730</v>
      </c>
      <c r="B535" s="22" t="s">
        <v>600</v>
      </c>
      <c r="C535" s="47">
        <v>0</v>
      </c>
    </row>
    <row ht="17.0" customHeight="1" x14ac:dyDescent="0.15" r="536" spans="1:3">
      <c r="A536" s="22">
        <v>103044731</v>
      </c>
      <c r="B536" s="22" t="s">
        <v>601</v>
      </c>
      <c r="C536" s="47">
        <v>0</v>
      </c>
    </row>
    <row ht="17.0" customHeight="1" x14ac:dyDescent="0.15" r="537" spans="1:3">
      <c r="A537" s="22">
        <v>103044733</v>
      </c>
      <c r="B537" s="22" t="s">
        <v>602</v>
      </c>
      <c r="C537" s="47">
        <v>0</v>
      </c>
    </row>
    <row ht="17.25" customHeight="1" x14ac:dyDescent="0.15" r="538" spans="1:3">
      <c r="A538" s="22">
        <v>103044750</v>
      </c>
      <c r="B538" s="22" t="s">
        <v>603</v>
      </c>
      <c r="C538" s="47">
        <v>0</v>
      </c>
    </row>
    <row ht="17.0" customHeight="1" x14ac:dyDescent="0.15" r="539" spans="1:3">
      <c r="A539" s="22">
        <v>1030448</v>
      </c>
      <c r="B539" s="46" t="s">
        <v>604</v>
      </c>
      <c r="C539" s="45">
        <f>SUM(C540:C542)</f>
        <v>0</v>
      </c>
    </row>
    <row ht="17.0" customHeight="1" x14ac:dyDescent="0.15" r="540" spans="1:3">
      <c r="A540" s="22">
        <v>103044801</v>
      </c>
      <c r="B540" s="22" t="s">
        <v>605</v>
      </c>
      <c r="C540" s="47">
        <v>0</v>
      </c>
    </row>
    <row ht="17.0" customHeight="1" x14ac:dyDescent="0.15" r="541" spans="1:3">
      <c r="A541" s="22">
        <v>103044802</v>
      </c>
      <c r="B541" s="22" t="s">
        <v>606</v>
      </c>
      <c r="C541" s="47">
        <v>0</v>
      </c>
    </row>
    <row ht="17.0" customHeight="1" x14ac:dyDescent="0.15" r="542" spans="1:3">
      <c r="A542" s="22">
        <v>103044850</v>
      </c>
      <c r="B542" s="22" t="s">
        <v>607</v>
      </c>
      <c r="C542" s="47">
        <v>0</v>
      </c>
    </row>
    <row ht="17.0" customHeight="1" x14ac:dyDescent="0.15" r="543" spans="1:3">
      <c r="A543" s="22">
        <v>1030449</v>
      </c>
      <c r="B543" s="46" t="s">
        <v>608</v>
      </c>
      <c r="C543" s="45">
        <f>SUM(C544:C546)</f>
        <v>0</v>
      </c>
    </row>
    <row ht="17.0" customHeight="1" x14ac:dyDescent="0.15" r="544" spans="1:3">
      <c r="A544" s="22">
        <v>103044907</v>
      </c>
      <c r="B544" s="22" t="s">
        <v>532</v>
      </c>
      <c r="C544" s="47">
        <v>0</v>
      </c>
    </row>
    <row ht="17.0" customHeight="1" x14ac:dyDescent="0.15" r="545" spans="1:3">
      <c r="A545" s="22">
        <v>103044908</v>
      </c>
      <c r="B545" s="22" t="s">
        <v>609</v>
      </c>
      <c r="C545" s="47">
        <v>0</v>
      </c>
    </row>
    <row ht="17.0" customHeight="1" x14ac:dyDescent="0.15" r="546" spans="1:3">
      <c r="A546" s="22">
        <v>103044950</v>
      </c>
      <c r="B546" s="22" t="s">
        <v>610</v>
      </c>
      <c r="C546" s="47">
        <v>0</v>
      </c>
    </row>
    <row ht="17.0" customHeight="1" x14ac:dyDescent="0.15" r="547" spans="1:3">
      <c r="A547" s="22">
        <v>1030450</v>
      </c>
      <c r="B547" s="46" t="s">
        <v>611</v>
      </c>
      <c r="C547" s="45">
        <f>SUM(C548:C550)</f>
        <v>0</v>
      </c>
    </row>
    <row ht="17.0" customHeight="1" x14ac:dyDescent="0.15" r="548" spans="1:3">
      <c r="A548" s="22">
        <v>103045002</v>
      </c>
      <c r="B548" s="22" t="s">
        <v>612</v>
      </c>
      <c r="C548" s="47">
        <v>0</v>
      </c>
    </row>
    <row ht="17.0" customHeight="1" x14ac:dyDescent="0.15" r="549" spans="1:3">
      <c r="A549" s="22">
        <v>103045004</v>
      </c>
      <c r="B549" s="22" t="s">
        <v>613</v>
      </c>
      <c r="C549" s="47">
        <v>0</v>
      </c>
    </row>
    <row ht="17.0" customHeight="1" x14ac:dyDescent="0.15" r="550" spans="1:3">
      <c r="A550" s="22">
        <v>103045050</v>
      </c>
      <c r="B550" s="22" t="s">
        <v>614</v>
      </c>
      <c r="C550" s="47">
        <v>0</v>
      </c>
    </row>
    <row ht="17.0" customHeight="1" x14ac:dyDescent="0.15" r="551" spans="1:3">
      <c r="A551" s="22">
        <v>1030451</v>
      </c>
      <c r="B551" s="46" t="s">
        <v>615</v>
      </c>
      <c r="C551" s="45">
        <f>SUM(C552:C555)</f>
        <v>0</v>
      </c>
    </row>
    <row ht="17.0" customHeight="1" x14ac:dyDescent="0.15" r="552" spans="1:3">
      <c r="A552" s="22">
        <v>103045101</v>
      </c>
      <c r="B552" s="22" t="s">
        <v>616</v>
      </c>
      <c r="C552" s="47">
        <v>0</v>
      </c>
    </row>
    <row ht="17.0" customHeight="1" x14ac:dyDescent="0.15" r="553" spans="1:3">
      <c r="A553" s="22">
        <v>103045102</v>
      </c>
      <c r="B553" s="22" t="s">
        <v>617</v>
      </c>
      <c r="C553" s="47">
        <v>0</v>
      </c>
    </row>
    <row ht="17.0" customHeight="1" x14ac:dyDescent="0.15" r="554" spans="1:3">
      <c r="A554" s="22">
        <v>103045103</v>
      </c>
      <c r="B554" s="22" t="s">
        <v>618</v>
      </c>
      <c r="C554" s="47">
        <v>0</v>
      </c>
    </row>
    <row ht="17.0" customHeight="1" x14ac:dyDescent="0.15" r="555" spans="1:3">
      <c r="A555" s="22">
        <v>103045150</v>
      </c>
      <c r="B555" s="22" t="s">
        <v>619</v>
      </c>
      <c r="C555" s="47">
        <v>0</v>
      </c>
    </row>
    <row ht="17.0" customHeight="1" x14ac:dyDescent="0.15" r="556" spans="1:3">
      <c r="A556" s="22">
        <v>1030452</v>
      </c>
      <c r="B556" s="46" t="s">
        <v>620</v>
      </c>
      <c r="C556" s="45">
        <f>SUM(C557:C560)</f>
        <v>0</v>
      </c>
    </row>
    <row ht="17.0" customHeight="1" x14ac:dyDescent="0.15" r="557" spans="1:3">
      <c r="A557" s="22">
        <v>103045201</v>
      </c>
      <c r="B557" s="22" t="s">
        <v>621</v>
      </c>
      <c r="C557" s="47">
        <v>0</v>
      </c>
    </row>
    <row ht="17.0" customHeight="1" x14ac:dyDescent="0.15" r="558" spans="1:3">
      <c r="A558" s="22">
        <v>103045202</v>
      </c>
      <c r="B558" s="22" t="s">
        <v>622</v>
      </c>
      <c r="C558" s="47">
        <v>0</v>
      </c>
    </row>
    <row ht="17.0" customHeight="1" x14ac:dyDescent="0.15" r="559" spans="1:3">
      <c r="A559" s="22">
        <v>103045203</v>
      </c>
      <c r="B559" s="22" t="s">
        <v>491</v>
      </c>
      <c r="C559" s="47">
        <v>0</v>
      </c>
    </row>
    <row ht="17.0" customHeight="1" x14ac:dyDescent="0.15" r="560" spans="1:3">
      <c r="A560" s="22">
        <v>103045250</v>
      </c>
      <c r="B560" s="22" t="s">
        <v>623</v>
      </c>
      <c r="C560" s="47">
        <v>0</v>
      </c>
    </row>
    <row ht="17.0" customHeight="1" x14ac:dyDescent="0.15" r="561" spans="1:3">
      <c r="A561" s="22">
        <v>1030455</v>
      </c>
      <c r="B561" s="46" t="s">
        <v>624</v>
      </c>
      <c r="C561" s="45">
        <f>SUM(C562:C563)</f>
        <v>0</v>
      </c>
    </row>
    <row ht="17.0" customHeight="1" x14ac:dyDescent="0.15" r="562" spans="1:3">
      <c r="A562" s="22">
        <v>103045501</v>
      </c>
      <c r="B562" s="22" t="s">
        <v>625</v>
      </c>
      <c r="C562" s="47">
        <v>0</v>
      </c>
    </row>
    <row ht="17.0" customHeight="1" x14ac:dyDescent="0.15" r="563" spans="1:3">
      <c r="A563" s="22">
        <v>103045550</v>
      </c>
      <c r="B563" s="22" t="s">
        <v>626</v>
      </c>
      <c r="C563" s="47">
        <v>0</v>
      </c>
    </row>
    <row ht="17.0" customHeight="1" x14ac:dyDescent="0.15" r="564" spans="1:3">
      <c r="A564" s="22">
        <v>1030456</v>
      </c>
      <c r="B564" s="46" t="s">
        <v>627</v>
      </c>
      <c r="C564" s="45">
        <f>C565</f>
        <v>0</v>
      </c>
    </row>
    <row ht="17.0" customHeight="1" x14ac:dyDescent="0.15" r="565" spans="1:3">
      <c r="A565" s="22">
        <v>103045650</v>
      </c>
      <c r="B565" s="22" t="s">
        <v>628</v>
      </c>
      <c r="C565" s="47">
        <v>0</v>
      </c>
    </row>
    <row ht="17.0" customHeight="1" x14ac:dyDescent="0.15" r="566" spans="1:3">
      <c r="A566" s="22">
        <v>1030457</v>
      </c>
      <c r="B566" s="46" t="s">
        <v>629</v>
      </c>
      <c r="C566" s="45">
        <f>C567</f>
        <v>0</v>
      </c>
    </row>
    <row ht="17.0" customHeight="1" x14ac:dyDescent="0.15" r="567" spans="1:3">
      <c r="A567" s="22">
        <v>103045750</v>
      </c>
      <c r="B567" s="22" t="s">
        <v>630</v>
      </c>
      <c r="C567" s="47">
        <v>0</v>
      </c>
    </row>
    <row ht="17.0" customHeight="1" x14ac:dyDescent="0.15" r="568" spans="1:3">
      <c r="A568" s="22">
        <v>1030458</v>
      </c>
      <c r="B568" s="46" t="s">
        <v>631</v>
      </c>
      <c r="C568" s="45">
        <f>C569</f>
        <v>0</v>
      </c>
    </row>
    <row ht="17.0" customHeight="1" x14ac:dyDescent="0.15" r="569" spans="1:3">
      <c r="A569" s="22">
        <v>103045850</v>
      </c>
      <c r="B569" s="22" t="s">
        <v>632</v>
      </c>
      <c r="C569" s="47">
        <v>0</v>
      </c>
    </row>
    <row ht="17.0" customHeight="1" x14ac:dyDescent="0.15" r="570" spans="1:3">
      <c r="A570" s="22">
        <v>1030459</v>
      </c>
      <c r="B570" s="46" t="s">
        <v>633</v>
      </c>
      <c r="C570" s="45">
        <f>SUM(C571:C572)</f>
        <v>0</v>
      </c>
    </row>
    <row ht="17.0" customHeight="1" x14ac:dyDescent="0.15" r="571" spans="1:3">
      <c r="A571" s="22">
        <v>103045902</v>
      </c>
      <c r="B571" s="22" t="s">
        <v>634</v>
      </c>
      <c r="C571" s="47">
        <v>0</v>
      </c>
    </row>
    <row ht="17.0" customHeight="1" x14ac:dyDescent="0.15" r="572" spans="1:3">
      <c r="A572" s="22">
        <v>103045950</v>
      </c>
      <c r="B572" s="22" t="s">
        <v>635</v>
      </c>
      <c r="C572" s="47">
        <v>0</v>
      </c>
    </row>
    <row ht="17.0" customHeight="1" x14ac:dyDescent="0.15" r="573" spans="1:3">
      <c r="A573" s="22">
        <v>1030461</v>
      </c>
      <c r="B573" s="46" t="s">
        <v>636</v>
      </c>
      <c r="C573" s="45">
        <f>SUM(C574:C575)</f>
        <v>0</v>
      </c>
    </row>
    <row ht="17.0" customHeight="1" x14ac:dyDescent="0.15" r="574" spans="1:3">
      <c r="A574" s="22">
        <v>103046101</v>
      </c>
      <c r="B574" s="22" t="s">
        <v>491</v>
      </c>
      <c r="C574" s="47">
        <v>0</v>
      </c>
    </row>
    <row ht="17.0" customHeight="1" x14ac:dyDescent="0.15" r="575" spans="1:3">
      <c r="A575" s="22">
        <v>103046150</v>
      </c>
      <c r="B575" s="22" t="s">
        <v>637</v>
      </c>
      <c r="C575" s="47">
        <v>0</v>
      </c>
    </row>
    <row ht="17.0" customHeight="1" x14ac:dyDescent="0.15" r="576" spans="1:3">
      <c r="A576" s="22">
        <v>1030499</v>
      </c>
      <c r="B576" s="46" t="s">
        <v>638</v>
      </c>
      <c r="C576" s="45">
        <f>SUM(C577:C578)</f>
        <v>0</v>
      </c>
    </row>
    <row ht="17.0" customHeight="1" x14ac:dyDescent="0.15" r="577" spans="1:3">
      <c r="A577" s="22">
        <v>103049901</v>
      </c>
      <c r="B577" s="22" t="s">
        <v>639</v>
      </c>
      <c r="C577" s="47">
        <v>0</v>
      </c>
    </row>
    <row ht="17.0" customHeight="1" x14ac:dyDescent="0.15" r="578" spans="1:3">
      <c r="A578" s="22">
        <v>103049950</v>
      </c>
      <c r="B578" s="22" t="s">
        <v>640</v>
      </c>
      <c r="C578" s="47">
        <v>0</v>
      </c>
    </row>
    <row ht="17.0" customHeight="1" x14ac:dyDescent="0.15" r="579" spans="1:3">
      <c r="A579" s="22">
        <v>10305</v>
      </c>
      <c r="B579" s="46" t="s">
        <v>641</v>
      </c>
      <c r="C579" s="45">
        <f>SUM(C580,C611,C616:C617)</f>
        <v>14482</v>
      </c>
    </row>
    <row ht="17.0" customHeight="1" x14ac:dyDescent="0.15" r="580" spans="1:3">
      <c r="A580" s="22">
        <v>1030501</v>
      </c>
      <c r="B580" s="46" t="s">
        <v>642</v>
      </c>
      <c r="C580" s="45">
        <f>SUM(C581:C610)</f>
        <v>14482</v>
      </c>
    </row>
    <row ht="17.0" customHeight="1" x14ac:dyDescent="0.15" r="581" spans="1:3">
      <c r="A581" s="22">
        <v>103050101</v>
      </c>
      <c r="B581" s="22" t="s">
        <v>643</v>
      </c>
      <c r="C581" s="47">
        <v>867</v>
      </c>
    </row>
    <row ht="17.0" customHeight="1" x14ac:dyDescent="0.15" r="582" spans="1:3">
      <c r="A582" s="22">
        <v>103050102</v>
      </c>
      <c r="B582" s="22" t="s">
        <v>644</v>
      </c>
      <c r="C582" s="47">
        <v>0</v>
      </c>
    </row>
    <row ht="17.0" customHeight="1" x14ac:dyDescent="0.15" r="583" spans="1:3">
      <c r="A583" s="22">
        <v>103050103</v>
      </c>
      <c r="B583" s="22" t="s">
        <v>645</v>
      </c>
      <c r="C583" s="47">
        <v>0</v>
      </c>
    </row>
    <row ht="17.0" customHeight="1" x14ac:dyDescent="0.15" r="584" spans="1:3">
      <c r="A584" s="22">
        <v>103050105</v>
      </c>
      <c r="B584" s="22" t="s">
        <v>646</v>
      </c>
      <c r="C584" s="47">
        <v>0</v>
      </c>
    </row>
    <row ht="17.0" customHeight="1" x14ac:dyDescent="0.15" r="585" spans="1:3">
      <c r="A585" s="22">
        <v>103050107</v>
      </c>
      <c r="B585" s="22" t="s">
        <v>647</v>
      </c>
      <c r="C585" s="47">
        <v>0</v>
      </c>
    </row>
    <row ht="17.0" customHeight="1" x14ac:dyDescent="0.15" r="586" spans="1:3">
      <c r="A586" s="22">
        <v>103050108</v>
      </c>
      <c r="B586" s="22" t="s">
        <v>648</v>
      </c>
      <c r="C586" s="47">
        <v>0</v>
      </c>
    </row>
    <row ht="17.0" customHeight="1" x14ac:dyDescent="0.15" r="587" spans="1:3">
      <c r="A587" s="22">
        <v>103050109</v>
      </c>
      <c r="B587" s="22" t="s">
        <v>649</v>
      </c>
      <c r="C587" s="47">
        <v>0</v>
      </c>
    </row>
    <row ht="17.0" customHeight="1" x14ac:dyDescent="0.15" r="588" spans="1:3">
      <c r="A588" s="22">
        <v>103050110</v>
      </c>
      <c r="B588" s="22" t="s">
        <v>650</v>
      </c>
      <c r="C588" s="47">
        <v>0</v>
      </c>
    </row>
    <row ht="17.0" customHeight="1" x14ac:dyDescent="0.15" r="589" spans="1:3">
      <c r="A589" s="22">
        <v>103050111</v>
      </c>
      <c r="B589" s="22" t="s">
        <v>651</v>
      </c>
      <c r="C589" s="47">
        <v>0</v>
      </c>
    </row>
    <row ht="17.0" customHeight="1" x14ac:dyDescent="0.15" r="590" spans="1:3">
      <c r="A590" s="22">
        <v>103050112</v>
      </c>
      <c r="B590" s="22" t="s">
        <v>652</v>
      </c>
      <c r="C590" s="47">
        <v>0</v>
      </c>
    </row>
    <row ht="17.0" customHeight="1" x14ac:dyDescent="0.15" r="591" spans="1:3">
      <c r="A591" s="22">
        <v>103050113</v>
      </c>
      <c r="B591" s="22" t="s">
        <v>653</v>
      </c>
      <c r="C591" s="47">
        <v>0</v>
      </c>
    </row>
    <row ht="17.0" customHeight="1" x14ac:dyDescent="0.15" r="592" spans="1:3">
      <c r="A592" s="22">
        <v>103050114</v>
      </c>
      <c r="B592" s="22" t="s">
        <v>654</v>
      </c>
      <c r="C592" s="47">
        <v>36</v>
      </c>
    </row>
    <row ht="17.0" customHeight="1" x14ac:dyDescent="0.15" r="593" spans="1:3">
      <c r="A593" s="22">
        <v>103050115</v>
      </c>
      <c r="B593" s="22" t="s">
        <v>655</v>
      </c>
      <c r="C593" s="47">
        <v>0</v>
      </c>
    </row>
    <row ht="17.0" customHeight="1" x14ac:dyDescent="0.15" r="594" spans="1:3">
      <c r="A594" s="22">
        <v>103050116</v>
      </c>
      <c r="B594" s="22" t="s">
        <v>656</v>
      </c>
      <c r="C594" s="47">
        <v>0</v>
      </c>
    </row>
    <row ht="17.0" customHeight="1" x14ac:dyDescent="0.15" r="595" spans="1:3">
      <c r="A595" s="22">
        <v>103050117</v>
      </c>
      <c r="B595" s="22" t="s">
        <v>657</v>
      </c>
      <c r="C595" s="47">
        <v>0</v>
      </c>
    </row>
    <row ht="17.0" customHeight="1" x14ac:dyDescent="0.15" r="596" spans="1:3">
      <c r="A596" s="22">
        <v>103050119</v>
      </c>
      <c r="B596" s="22" t="s">
        <v>658</v>
      </c>
      <c r="C596" s="47">
        <v>0</v>
      </c>
    </row>
    <row ht="17.0" customHeight="1" x14ac:dyDescent="0.15" r="597" spans="1:3">
      <c r="A597" s="22">
        <v>103050120</v>
      </c>
      <c r="B597" s="22" t="s">
        <v>659</v>
      </c>
      <c r="C597" s="47">
        <v>0</v>
      </c>
    </row>
    <row ht="17.0" customHeight="1" x14ac:dyDescent="0.15" r="598" spans="1:3">
      <c r="A598" s="22">
        <v>103050121</v>
      </c>
      <c r="B598" s="22" t="s">
        <v>660</v>
      </c>
      <c r="C598" s="47">
        <v>0</v>
      </c>
    </row>
    <row ht="17.0" customHeight="1" x14ac:dyDescent="0.15" r="599" spans="1:3">
      <c r="A599" s="22">
        <v>103050122</v>
      </c>
      <c r="B599" s="22" t="s">
        <v>661</v>
      </c>
      <c r="C599" s="47">
        <v>0</v>
      </c>
    </row>
    <row ht="17.0" customHeight="1" x14ac:dyDescent="0.15" r="600" spans="1:3">
      <c r="A600" s="22">
        <v>103050123</v>
      </c>
      <c r="B600" s="22" t="s">
        <v>662</v>
      </c>
      <c r="C600" s="47">
        <v>72</v>
      </c>
    </row>
    <row ht="17.0" customHeight="1" x14ac:dyDescent="0.15" r="601" spans="1:3">
      <c r="A601" s="22">
        <v>103050124</v>
      </c>
      <c r="B601" s="22" t="s">
        <v>663</v>
      </c>
      <c r="C601" s="47">
        <v>0</v>
      </c>
    </row>
    <row ht="17.0" customHeight="1" x14ac:dyDescent="0.15" r="602" spans="1:3">
      <c r="A602" s="22">
        <v>103050125</v>
      </c>
      <c r="B602" s="22" t="s">
        <v>664</v>
      </c>
      <c r="C602" s="47">
        <v>0</v>
      </c>
    </row>
    <row ht="17.0" customHeight="1" x14ac:dyDescent="0.15" r="603" spans="1:3">
      <c r="A603" s="22">
        <v>103050126</v>
      </c>
      <c r="B603" s="22" t="s">
        <v>665</v>
      </c>
      <c r="C603" s="47">
        <v>52</v>
      </c>
    </row>
    <row ht="17.0" customHeight="1" x14ac:dyDescent="0.15" r="604" spans="1:3">
      <c r="A604" s="22">
        <v>103050127</v>
      </c>
      <c r="B604" s="22" t="s">
        <v>666</v>
      </c>
      <c r="C604" s="47">
        <v>0</v>
      </c>
    </row>
    <row ht="17.0" customHeight="1" x14ac:dyDescent="0.15" r="605" spans="1:3">
      <c r="A605" s="22">
        <v>103050128</v>
      </c>
      <c r="B605" s="22" t="s">
        <v>667</v>
      </c>
      <c r="C605" s="47">
        <v>0</v>
      </c>
    </row>
    <row ht="17.0" customHeight="1" x14ac:dyDescent="0.15" r="606" spans="1:3">
      <c r="A606" s="22">
        <v>103050129</v>
      </c>
      <c r="B606" s="22" t="s">
        <v>668</v>
      </c>
      <c r="C606" s="47">
        <v>0</v>
      </c>
    </row>
    <row ht="17.0" customHeight="1" x14ac:dyDescent="0.15" r="607" spans="1:3">
      <c r="A607" s="22">
        <v>103050130</v>
      </c>
      <c r="B607" s="22" t="s">
        <v>669</v>
      </c>
      <c r="C607" s="47">
        <v>0</v>
      </c>
    </row>
    <row ht="17.0" customHeight="1" x14ac:dyDescent="0.15" r="608" spans="1:3">
      <c r="A608" s="22">
        <v>103050131</v>
      </c>
      <c r="B608" s="22" t="s">
        <v>670</v>
      </c>
      <c r="C608" s="47">
        <v>0</v>
      </c>
    </row>
    <row ht="17.0" customHeight="1" x14ac:dyDescent="0.15" r="609" spans="1:3">
      <c r="A609" s="22">
        <v>103050132</v>
      </c>
      <c r="B609" s="22" t="s">
        <v>671</v>
      </c>
      <c r="C609" s="47">
        <v>0</v>
      </c>
    </row>
    <row ht="17.0" customHeight="1" x14ac:dyDescent="0.15" r="610" spans="1:3">
      <c r="A610" s="22">
        <v>103050199</v>
      </c>
      <c r="B610" s="22" t="s">
        <v>672</v>
      </c>
      <c r="C610" s="47">
        <v>13455</v>
      </c>
    </row>
    <row ht="17.0" customHeight="1" x14ac:dyDescent="0.15" r="611" spans="1:3">
      <c r="A611" s="22">
        <v>1030502</v>
      </c>
      <c r="B611" s="46" t="s">
        <v>673</v>
      </c>
      <c r="C611" s="45">
        <f>SUM(C612:C615)</f>
        <v>0</v>
      </c>
    </row>
    <row ht="17.0" customHeight="1" x14ac:dyDescent="0.15" r="612" spans="1:3">
      <c r="A612" s="22">
        <v>103050201</v>
      </c>
      <c r="B612" s="22" t="s">
        <v>674</v>
      </c>
      <c r="C612" s="47">
        <v>0</v>
      </c>
    </row>
    <row ht="17.0" customHeight="1" x14ac:dyDescent="0.15" r="613" spans="1:3">
      <c r="A613" s="22">
        <v>103050202</v>
      </c>
      <c r="B613" s="22" t="s">
        <v>675</v>
      </c>
      <c r="C613" s="47">
        <v>0</v>
      </c>
    </row>
    <row ht="17.0" customHeight="1" x14ac:dyDescent="0.15" r="614" spans="1:3">
      <c r="A614" s="22">
        <v>103050203</v>
      </c>
      <c r="B614" s="22" t="s">
        <v>676</v>
      </c>
      <c r="C614" s="47">
        <v>0</v>
      </c>
    </row>
    <row ht="17.0" customHeight="1" x14ac:dyDescent="0.15" r="615" spans="1:3">
      <c r="A615" s="22">
        <v>103050299</v>
      </c>
      <c r="B615" s="22" t="s">
        <v>677</v>
      </c>
      <c r="C615" s="47">
        <v>0</v>
      </c>
    </row>
    <row ht="17.0" customHeight="1" x14ac:dyDescent="0.15" r="616" spans="1:3">
      <c r="A616" s="22">
        <v>1030503</v>
      </c>
      <c r="B616" s="46" t="s">
        <v>678</v>
      </c>
      <c r="C616" s="47">
        <v>0</v>
      </c>
    </row>
    <row ht="17.0" customHeight="1" x14ac:dyDescent="0.15" r="617" spans="1:3">
      <c r="A617" s="22">
        <v>1030509</v>
      </c>
      <c r="B617" s="46" t="s">
        <v>679</v>
      </c>
      <c r="C617" s="47">
        <v>0</v>
      </c>
    </row>
    <row ht="17.0" customHeight="1" x14ac:dyDescent="0.15" r="618" spans="1:3">
      <c r="A618" s="22">
        <v>10306</v>
      </c>
      <c r="B618" s="46" t="s">
        <v>680</v>
      </c>
      <c r="C618" s="45">
        <f>SUM(C619,C623,C626,C628,C630,C631,C635,C636)</f>
        <v>0</v>
      </c>
    </row>
    <row ht="17.0" customHeight="1" x14ac:dyDescent="0.15" r="619" spans="1:3">
      <c r="A619" s="22">
        <v>1030601</v>
      </c>
      <c r="B619" s="46" t="s">
        <v>681</v>
      </c>
      <c r="C619" s="45">
        <f>SUM(C620:C622)</f>
        <v>0</v>
      </c>
    </row>
    <row ht="17.0" customHeight="1" x14ac:dyDescent="0.15" r="620" spans="1:3">
      <c r="A620" s="22">
        <v>103060101</v>
      </c>
      <c r="B620" s="22" t="s">
        <v>682</v>
      </c>
      <c r="C620" s="47">
        <v>0</v>
      </c>
    </row>
    <row ht="17.0" customHeight="1" x14ac:dyDescent="0.15" r="621" spans="1:3">
      <c r="A621" s="22">
        <v>103060102</v>
      </c>
      <c r="B621" s="22" t="s">
        <v>683</v>
      </c>
      <c r="C621" s="47">
        <v>0</v>
      </c>
    </row>
    <row ht="17.0" customHeight="1" x14ac:dyDescent="0.15" r="622" spans="1:3">
      <c r="A622" s="22">
        <v>103060199</v>
      </c>
      <c r="B622" s="22" t="s">
        <v>684</v>
      </c>
      <c r="C622" s="47">
        <v>0</v>
      </c>
    </row>
    <row ht="17.0" customHeight="1" x14ac:dyDescent="0.15" r="623" spans="1:3">
      <c r="A623" s="22">
        <v>1030602</v>
      </c>
      <c r="B623" s="46" t="s">
        <v>685</v>
      </c>
      <c r="C623" s="45">
        <f>SUM(C624:C625)</f>
        <v>0</v>
      </c>
    </row>
    <row ht="17.0" customHeight="1" x14ac:dyDescent="0.15" r="624" spans="1:3">
      <c r="A624" s="22">
        <v>103060201</v>
      </c>
      <c r="B624" s="22" t="s">
        <v>686</v>
      </c>
      <c r="C624" s="47">
        <v>0</v>
      </c>
    </row>
    <row ht="17.0" customHeight="1" x14ac:dyDescent="0.15" r="625" spans="1:3">
      <c r="A625" s="22">
        <v>103060299</v>
      </c>
      <c r="B625" s="22" t="s">
        <v>687</v>
      </c>
      <c r="C625" s="47">
        <v>0</v>
      </c>
    </row>
    <row ht="17.0" customHeight="1" x14ac:dyDescent="0.15" r="626" spans="1:3">
      <c r="A626" s="22">
        <v>1030603</v>
      </c>
      <c r="B626" s="46" t="s">
        <v>688</v>
      </c>
      <c r="C626" s="45">
        <f>C627</f>
        <v>0</v>
      </c>
    </row>
    <row ht="17.0" customHeight="1" x14ac:dyDescent="0.15" r="627" spans="1:3">
      <c r="A627" s="22">
        <v>103060399</v>
      </c>
      <c r="B627" s="22" t="s">
        <v>689</v>
      </c>
      <c r="C627" s="47">
        <v>0</v>
      </c>
    </row>
    <row ht="17.0" customHeight="1" x14ac:dyDescent="0.15" r="628" spans="1:3">
      <c r="A628" s="22">
        <v>1030604</v>
      </c>
      <c r="B628" s="46" t="s">
        <v>690</v>
      </c>
      <c r="C628" s="45">
        <f>C629</f>
        <v>0</v>
      </c>
    </row>
    <row ht="17.0" customHeight="1" x14ac:dyDescent="0.15" r="629" spans="1:3">
      <c r="A629" s="22">
        <v>103060499</v>
      </c>
      <c r="B629" s="22" t="s">
        <v>691</v>
      </c>
      <c r="C629" s="47">
        <v>0</v>
      </c>
    </row>
    <row ht="17.0" customHeight="1" x14ac:dyDescent="0.15" r="630" spans="1:3">
      <c r="A630" s="22">
        <v>1030605</v>
      </c>
      <c r="B630" s="46" t="s">
        <v>692</v>
      </c>
      <c r="C630" s="47">
        <v>0</v>
      </c>
    </row>
    <row ht="17.0" customHeight="1" x14ac:dyDescent="0.15" r="631" spans="1:3">
      <c r="A631" s="22">
        <v>1030606</v>
      </c>
      <c r="B631" s="46" t="s">
        <v>693</v>
      </c>
      <c r="C631" s="45">
        <f>SUM(C632:C634)</f>
        <v>0</v>
      </c>
    </row>
    <row ht="17.0" customHeight="1" x14ac:dyDescent="0.15" r="632" spans="1:3">
      <c r="A632" s="22">
        <v>103060601</v>
      </c>
      <c r="B632" s="22" t="s">
        <v>694</v>
      </c>
      <c r="C632" s="47">
        <v>0</v>
      </c>
    </row>
    <row ht="17.0" customHeight="1" x14ac:dyDescent="0.15" r="633" spans="1:3">
      <c r="A633" s="22">
        <v>103060602</v>
      </c>
      <c r="B633" s="22" t="s">
        <v>695</v>
      </c>
      <c r="C633" s="47">
        <v>0</v>
      </c>
    </row>
    <row ht="17.0" customHeight="1" x14ac:dyDescent="0.15" r="634" spans="1:3">
      <c r="A634" s="22">
        <v>103060699</v>
      </c>
      <c r="B634" s="22" t="s">
        <v>696</v>
      </c>
      <c r="C634" s="47">
        <v>0</v>
      </c>
    </row>
    <row ht="17.0" customHeight="1" x14ac:dyDescent="0.15" r="635" spans="1:3">
      <c r="A635" s="22">
        <v>1030607</v>
      </c>
      <c r="B635" s="46" t="s">
        <v>697</v>
      </c>
      <c r="C635" s="47">
        <v>0</v>
      </c>
    </row>
    <row ht="17.0" customHeight="1" x14ac:dyDescent="0.15" r="636" spans="1:3">
      <c r="A636" s="22">
        <v>1030699</v>
      </c>
      <c r="B636" s="46" t="s">
        <v>698</v>
      </c>
      <c r="C636" s="47">
        <v>0</v>
      </c>
    </row>
    <row ht="17.0" customHeight="1" x14ac:dyDescent="0.15" r="637" spans="1:3">
      <c r="A637" s="22">
        <v>10307</v>
      </c>
      <c r="B637" s="46" t="s">
        <v>699</v>
      </c>
      <c r="C637" s="45">
        <f>SUM(C638,C641,C648:C650,C655,C661:C662,C665,C666,C669:C672,C677:C681,C684:C685,C689)</f>
        <v>2007</v>
      </c>
    </row>
    <row ht="17.0" customHeight="1" x14ac:dyDescent="0.15" r="638" spans="1:3">
      <c r="A638" s="22">
        <v>1030701</v>
      </c>
      <c r="B638" s="46" t="s">
        <v>700</v>
      </c>
      <c r="C638" s="45">
        <f>SUM(C639:C640)</f>
        <v>0</v>
      </c>
    </row>
    <row ht="17.0" customHeight="1" x14ac:dyDescent="0.15" r="639" spans="1:3">
      <c r="A639" s="22">
        <v>103070101</v>
      </c>
      <c r="B639" s="22" t="s">
        <v>701</v>
      </c>
      <c r="C639" s="47">
        <v>0</v>
      </c>
    </row>
    <row ht="17.0" customHeight="1" x14ac:dyDescent="0.15" r="640" spans="1:3">
      <c r="A640" s="22">
        <v>103070102</v>
      </c>
      <c r="B640" s="22" t="s">
        <v>702</v>
      </c>
      <c r="C640" s="47">
        <v>0</v>
      </c>
    </row>
    <row ht="17.0" customHeight="1" x14ac:dyDescent="0.15" r="641" spans="1:3">
      <c r="A641" s="22">
        <v>1030702</v>
      </c>
      <c r="B641" s="46" t="s">
        <v>703</v>
      </c>
      <c r="C641" s="45">
        <f>SUM(C642:C647)</f>
        <v>0</v>
      </c>
    </row>
    <row ht="17.0" customHeight="1" x14ac:dyDescent="0.15" r="642" spans="1:3">
      <c r="A642" s="22">
        <v>103070201</v>
      </c>
      <c r="B642" s="22" t="s">
        <v>704</v>
      </c>
      <c r="C642" s="47">
        <v>0</v>
      </c>
    </row>
    <row ht="17.0" customHeight="1" x14ac:dyDescent="0.15" r="643" spans="1:3">
      <c r="A643" s="22">
        <v>103070202</v>
      </c>
      <c r="B643" s="22" t="s">
        <v>705</v>
      </c>
      <c r="C643" s="47">
        <v>0</v>
      </c>
    </row>
    <row ht="17.0" customHeight="1" x14ac:dyDescent="0.15" r="644" spans="1:3">
      <c r="A644" s="22">
        <v>103070203</v>
      </c>
      <c r="B644" s="22" t="s">
        <v>706</v>
      </c>
      <c r="C644" s="47">
        <v>0</v>
      </c>
    </row>
    <row ht="17.0" customHeight="1" x14ac:dyDescent="0.15" r="645" spans="1:3">
      <c r="A645" s="22">
        <v>103070204</v>
      </c>
      <c r="B645" s="22" t="s">
        <v>707</v>
      </c>
      <c r="C645" s="47">
        <v>0</v>
      </c>
    </row>
    <row ht="17.0" customHeight="1" x14ac:dyDescent="0.15" r="646" spans="1:3">
      <c r="A646" s="22">
        <v>103070205</v>
      </c>
      <c r="B646" s="22" t="s">
        <v>708</v>
      </c>
      <c r="C646" s="47">
        <v>0</v>
      </c>
    </row>
    <row ht="17.0" customHeight="1" x14ac:dyDescent="0.15" r="647" spans="1:3">
      <c r="A647" s="22">
        <v>103070206</v>
      </c>
      <c r="B647" s="22" t="s">
        <v>709</v>
      </c>
      <c r="C647" s="47">
        <v>0</v>
      </c>
    </row>
    <row ht="17.0" customHeight="1" x14ac:dyDescent="0.15" r="648" spans="1:3">
      <c r="A648" s="22">
        <v>1030703</v>
      </c>
      <c r="B648" s="46" t="s">
        <v>710</v>
      </c>
      <c r="C648" s="47">
        <v>0</v>
      </c>
    </row>
    <row ht="17.0" customHeight="1" x14ac:dyDescent="0.15" r="649" spans="1:3">
      <c r="A649" s="22">
        <v>1030704</v>
      </c>
      <c r="B649" s="46" t="s">
        <v>711</v>
      </c>
      <c r="C649" s="47">
        <v>0</v>
      </c>
    </row>
    <row ht="17.0" customHeight="1" x14ac:dyDescent="0.15" r="650" spans="1:3">
      <c r="A650" s="22">
        <v>1030705</v>
      </c>
      <c r="B650" s="46" t="s">
        <v>712</v>
      </c>
      <c r="C650" s="45">
        <f>SUM(C651:C654)</f>
        <v>162</v>
      </c>
    </row>
    <row ht="17.0" customHeight="1" x14ac:dyDescent="0.15" r="651" spans="1:3">
      <c r="A651" s="22">
        <v>103070501</v>
      </c>
      <c r="B651" s="22" t="s">
        <v>713</v>
      </c>
      <c r="C651" s="47">
        <v>102</v>
      </c>
    </row>
    <row ht="17.25" customHeight="1" x14ac:dyDescent="0.15" r="652" spans="1:3">
      <c r="A652" s="22">
        <v>103070502</v>
      </c>
      <c r="B652" s="22" t="s">
        <v>714</v>
      </c>
      <c r="C652" s="47">
        <v>0</v>
      </c>
    </row>
    <row ht="17.0" customHeight="1" x14ac:dyDescent="0.15" r="653" spans="1:3">
      <c r="A653" s="22">
        <v>103070503</v>
      </c>
      <c r="B653" s="22" t="s">
        <v>715</v>
      </c>
      <c r="C653" s="47">
        <v>0</v>
      </c>
    </row>
    <row ht="17.0" customHeight="1" x14ac:dyDescent="0.15" r="654" spans="1:3">
      <c r="A654" s="22">
        <v>103070599</v>
      </c>
      <c r="B654" s="22" t="s">
        <v>716</v>
      </c>
      <c r="C654" s="47">
        <v>60</v>
      </c>
    </row>
    <row ht="17.0" customHeight="1" x14ac:dyDescent="0.15" r="655" spans="1:3">
      <c r="A655" s="22">
        <v>1030706</v>
      </c>
      <c r="B655" s="46" t="s">
        <v>717</v>
      </c>
      <c r="C655" s="45">
        <f>SUM(C656:C660)</f>
        <v>1</v>
      </c>
    </row>
    <row ht="17.0" customHeight="1" x14ac:dyDescent="0.15" r="656" spans="1:3">
      <c r="A656" s="22">
        <v>103070601</v>
      </c>
      <c r="B656" s="22" t="s">
        <v>718</v>
      </c>
      <c r="C656" s="47">
        <v>0</v>
      </c>
    </row>
    <row ht="17.0" customHeight="1" x14ac:dyDescent="0.15" r="657" spans="1:3">
      <c r="A657" s="22">
        <v>103070602</v>
      </c>
      <c r="B657" s="22" t="s">
        <v>719</v>
      </c>
      <c r="C657" s="47">
        <v>1</v>
      </c>
    </row>
    <row ht="17.0" customHeight="1" x14ac:dyDescent="0.15" r="658" spans="1:3">
      <c r="A658" s="22">
        <v>103070603</v>
      </c>
      <c r="B658" s="22" t="s">
        <v>720</v>
      </c>
      <c r="C658" s="47">
        <v>0</v>
      </c>
    </row>
    <row ht="17.0" customHeight="1" x14ac:dyDescent="0.15" r="659" spans="1:3">
      <c r="A659" s="22">
        <v>103070604</v>
      </c>
      <c r="B659" s="22" t="s">
        <v>721</v>
      </c>
      <c r="C659" s="47">
        <v>0</v>
      </c>
    </row>
    <row ht="17.0" customHeight="1" x14ac:dyDescent="0.15" r="660" spans="1:3">
      <c r="A660" s="22">
        <v>103070699</v>
      </c>
      <c r="B660" s="22" t="s">
        <v>722</v>
      </c>
      <c r="C660" s="47">
        <v>0</v>
      </c>
    </row>
    <row ht="17.0" customHeight="1" x14ac:dyDescent="0.15" r="661" spans="1:3">
      <c r="A661" s="22">
        <v>1030707</v>
      </c>
      <c r="B661" s="46" t="s">
        <v>723</v>
      </c>
      <c r="C661" s="47">
        <v>0</v>
      </c>
    </row>
    <row ht="17.0" customHeight="1" x14ac:dyDescent="0.15" r="662" spans="1:3">
      <c r="A662" s="22">
        <v>1030708</v>
      </c>
      <c r="B662" s="46" t="s">
        <v>724</v>
      </c>
      <c r="C662" s="45">
        <f>SUM(C663:C664)</f>
        <v>0</v>
      </c>
    </row>
    <row ht="17.0" customHeight="1" x14ac:dyDescent="0.15" r="663" spans="1:3">
      <c r="A663" s="22">
        <v>103070801</v>
      </c>
      <c r="B663" s="22" t="s">
        <v>725</v>
      </c>
      <c r="C663" s="47">
        <v>0</v>
      </c>
    </row>
    <row ht="17.0" customHeight="1" x14ac:dyDescent="0.15" r="664" spans="1:3">
      <c r="A664" s="22">
        <v>103070802</v>
      </c>
      <c r="B664" s="22" t="s">
        <v>726</v>
      </c>
      <c r="C664" s="47">
        <v>0</v>
      </c>
    </row>
    <row ht="17.0" customHeight="1" x14ac:dyDescent="0.15" r="665" spans="1:3">
      <c r="A665" s="22">
        <v>1030709</v>
      </c>
      <c r="B665" s="46" t="s">
        <v>727</v>
      </c>
      <c r="C665" s="47">
        <v>0</v>
      </c>
    </row>
    <row ht="17.0" customHeight="1" x14ac:dyDescent="0.15" r="666" spans="1:3">
      <c r="A666" s="22">
        <v>1030710</v>
      </c>
      <c r="B666" s="46" t="s">
        <v>728</v>
      </c>
      <c r="C666" s="45">
        <f>SUM(C667:C668)</f>
        <v>0</v>
      </c>
    </row>
    <row ht="17.0" customHeight="1" x14ac:dyDescent="0.15" r="667" spans="1:3">
      <c r="A667" s="22">
        <v>103071001</v>
      </c>
      <c r="B667" s="22" t="s">
        <v>729</v>
      </c>
      <c r="C667" s="47">
        <v>0</v>
      </c>
    </row>
    <row ht="17.0" customHeight="1" x14ac:dyDescent="0.15" r="668" spans="1:3">
      <c r="A668" s="22">
        <v>103071002</v>
      </c>
      <c r="B668" s="22" t="s">
        <v>730</v>
      </c>
      <c r="C668" s="47">
        <v>0</v>
      </c>
    </row>
    <row ht="17.0" customHeight="1" x14ac:dyDescent="0.15" r="669" spans="1:3">
      <c r="A669" s="22">
        <v>1030711</v>
      </c>
      <c r="B669" s="46" t="s">
        <v>731</v>
      </c>
      <c r="C669" s="47">
        <v>0</v>
      </c>
    </row>
    <row ht="17.0" customHeight="1" x14ac:dyDescent="0.15" r="670" spans="1:3">
      <c r="A670" s="22">
        <v>1030712</v>
      </c>
      <c r="B670" s="46" t="s">
        <v>732</v>
      </c>
      <c r="C670" s="47">
        <v>0</v>
      </c>
    </row>
    <row ht="17.0" customHeight="1" x14ac:dyDescent="0.15" r="671" spans="1:3">
      <c r="A671" s="22">
        <v>1030713</v>
      </c>
      <c r="B671" s="46" t="s">
        <v>733</v>
      </c>
      <c r="C671" s="47">
        <v>0</v>
      </c>
    </row>
    <row ht="17.0" customHeight="1" x14ac:dyDescent="0.15" r="672" spans="1:3">
      <c r="A672" s="22">
        <v>1030714</v>
      </c>
      <c r="B672" s="46" t="s">
        <v>734</v>
      </c>
      <c r="C672" s="45">
        <f>SUM(C673:C676)</f>
        <v>1844</v>
      </c>
    </row>
    <row ht="17.0" customHeight="1" x14ac:dyDescent="0.15" r="673" spans="1:3">
      <c r="A673" s="22">
        <v>103071401</v>
      </c>
      <c r="B673" s="22" t="s">
        <v>735</v>
      </c>
      <c r="C673" s="47">
        <v>0</v>
      </c>
    </row>
    <row ht="17.0" customHeight="1" x14ac:dyDescent="0.15" r="674" spans="1:3">
      <c r="A674" s="22">
        <v>103071402</v>
      </c>
      <c r="B674" s="22" t="s">
        <v>736</v>
      </c>
      <c r="C674" s="47">
        <v>-153</v>
      </c>
    </row>
    <row ht="17.0" customHeight="1" x14ac:dyDescent="0.15" r="675" spans="1:3">
      <c r="A675" s="22">
        <v>103071404</v>
      </c>
      <c r="B675" s="22" t="s">
        <v>737</v>
      </c>
      <c r="C675" s="47">
        <v>1997</v>
      </c>
    </row>
    <row ht="17.0" customHeight="1" x14ac:dyDescent="0.15" r="676" spans="1:3">
      <c r="A676" s="22">
        <v>103071405</v>
      </c>
      <c r="B676" s="22" t="s">
        <v>738</v>
      </c>
      <c r="C676" s="47">
        <v>0</v>
      </c>
    </row>
    <row ht="17.0" customHeight="1" x14ac:dyDescent="0.15" r="677" spans="1:3">
      <c r="A677" s="22">
        <v>1030715</v>
      </c>
      <c r="B677" s="46" t="s">
        <v>739</v>
      </c>
      <c r="C677" s="47">
        <v>0</v>
      </c>
    </row>
    <row ht="17.0" customHeight="1" x14ac:dyDescent="0.15" r="678" spans="1:3">
      <c r="A678" s="22">
        <v>1030716</v>
      </c>
      <c r="B678" s="46" t="s">
        <v>740</v>
      </c>
      <c r="C678" s="47">
        <v>0</v>
      </c>
    </row>
    <row ht="17.0" customHeight="1" x14ac:dyDescent="0.15" r="679" spans="1:3">
      <c r="A679" s="22">
        <v>1030717</v>
      </c>
      <c r="B679" s="46" t="s">
        <v>741</v>
      </c>
      <c r="C679" s="47">
        <v>0</v>
      </c>
    </row>
    <row ht="17.0" customHeight="1" x14ac:dyDescent="0.15" r="680" spans="1:3">
      <c r="A680" s="22">
        <v>1030718</v>
      </c>
      <c r="B680" s="46" t="s">
        <v>742</v>
      </c>
      <c r="C680" s="47">
        <v>0</v>
      </c>
    </row>
    <row ht="17.0" customHeight="1" x14ac:dyDescent="0.15" r="681" spans="1:3">
      <c r="A681" s="22">
        <v>1030719</v>
      </c>
      <c r="B681" s="46" t="s">
        <v>743</v>
      </c>
      <c r="C681" s="45">
        <f>SUM(C682:C683)</f>
        <v>0</v>
      </c>
    </row>
    <row ht="17.0" customHeight="1" x14ac:dyDescent="0.15" r="682" spans="1:3">
      <c r="A682" s="22">
        <v>103071901</v>
      </c>
      <c r="B682" s="22" t="s">
        <v>744</v>
      </c>
      <c r="C682" s="47">
        <v>0</v>
      </c>
    </row>
    <row ht="17.0" customHeight="1" x14ac:dyDescent="0.15" r="683" spans="1:3">
      <c r="A683" s="22">
        <v>103071999</v>
      </c>
      <c r="B683" s="22" t="s">
        <v>745</v>
      </c>
      <c r="C683" s="47">
        <v>0</v>
      </c>
    </row>
    <row ht="17.0" customHeight="1" x14ac:dyDescent="0.15" r="684" spans="1:3">
      <c r="A684" s="22">
        <v>1030720</v>
      </c>
      <c r="B684" s="46" t="s">
        <v>746</v>
      </c>
      <c r="C684" s="47">
        <v>0</v>
      </c>
    </row>
    <row ht="17.0" customHeight="1" x14ac:dyDescent="0.15" r="685" spans="1:3">
      <c r="A685" s="22">
        <v>1030721</v>
      </c>
      <c r="B685" s="46" t="s">
        <v>747</v>
      </c>
      <c r="C685" s="45">
        <f>SUM(C686:C688)</f>
        <v>0</v>
      </c>
    </row>
    <row ht="17.0" customHeight="1" x14ac:dyDescent="0.15" r="686" spans="1:3">
      <c r="A686" s="22">
        <v>103072101</v>
      </c>
      <c r="B686" s="22" t="s">
        <v>748</v>
      </c>
      <c r="C686" s="47">
        <v>0</v>
      </c>
    </row>
    <row ht="17.0" customHeight="1" x14ac:dyDescent="0.15" r="687" spans="1:3">
      <c r="A687" s="22">
        <v>103072102</v>
      </c>
      <c r="B687" s="22" t="s">
        <v>749</v>
      </c>
      <c r="C687" s="47">
        <v>0</v>
      </c>
    </row>
    <row ht="17.0" customHeight="1" x14ac:dyDescent="0.15" r="688" spans="1:3">
      <c r="A688" s="22">
        <v>103072199</v>
      </c>
      <c r="B688" s="22" t="s">
        <v>750</v>
      </c>
      <c r="C688" s="47">
        <v>0</v>
      </c>
    </row>
    <row ht="17.0" customHeight="1" x14ac:dyDescent="0.15" r="689" spans="1:3">
      <c r="A689" s="22">
        <v>1030799</v>
      </c>
      <c r="B689" s="46" t="s">
        <v>751</v>
      </c>
      <c r="C689" s="47">
        <v>0</v>
      </c>
    </row>
    <row ht="17.0" customHeight="1" x14ac:dyDescent="0.15" r="690" spans="1:3">
      <c r="A690" s="22">
        <v>10308</v>
      </c>
      <c r="B690" s="46" t="s">
        <v>752</v>
      </c>
      <c r="C690" s="45">
        <f>SUM(C691:C692)</f>
        <v>66</v>
      </c>
    </row>
    <row ht="17.0" customHeight="1" x14ac:dyDescent="0.15" r="691" spans="1:3">
      <c r="A691" s="22">
        <v>1030801</v>
      </c>
      <c r="B691" s="46" t="s">
        <v>753</v>
      </c>
      <c r="C691" s="47">
        <v>0</v>
      </c>
    </row>
    <row ht="17.0" customHeight="1" x14ac:dyDescent="0.15" r="692" spans="1:3">
      <c r="A692" s="22">
        <v>1030802</v>
      </c>
      <c r="B692" s="46" t="s">
        <v>754</v>
      </c>
      <c r="C692" s="47">
        <v>66</v>
      </c>
    </row>
    <row ht="17.0" customHeight="1" x14ac:dyDescent="0.15" r="693" spans="1:3">
      <c r="A693" s="22">
        <v>10309</v>
      </c>
      <c r="B693" s="46" t="s">
        <v>755</v>
      </c>
      <c r="C693" s="45">
        <f>SUM(C694:C698)</f>
        <v>95</v>
      </c>
    </row>
    <row ht="17.0" customHeight="1" x14ac:dyDescent="0.15" r="694" spans="1:3">
      <c r="A694" s="22">
        <v>1030901</v>
      </c>
      <c r="B694" s="46" t="s">
        <v>756</v>
      </c>
      <c r="C694" s="47">
        <v>0</v>
      </c>
    </row>
    <row ht="17.0" customHeight="1" x14ac:dyDescent="0.15" r="695" spans="1:3">
      <c r="A695" s="22">
        <v>1030902</v>
      </c>
      <c r="B695" s="46" t="s">
        <v>757</v>
      </c>
      <c r="C695" s="47">
        <v>0</v>
      </c>
    </row>
    <row ht="17.0" customHeight="1" x14ac:dyDescent="0.15" r="696" spans="1:3">
      <c r="A696" s="22">
        <v>1030903</v>
      </c>
      <c r="B696" s="46" t="s">
        <v>758</v>
      </c>
      <c r="C696" s="47">
        <v>95</v>
      </c>
    </row>
    <row ht="17.0" customHeight="1" x14ac:dyDescent="0.15" r="697" spans="1:3">
      <c r="A697" s="22">
        <v>1030904</v>
      </c>
      <c r="B697" s="46" t="s">
        <v>759</v>
      </c>
      <c r="C697" s="47">
        <v>0</v>
      </c>
    </row>
    <row ht="17.0" customHeight="1" x14ac:dyDescent="0.15" r="698" spans="1:3">
      <c r="A698" s="22">
        <v>1030999</v>
      </c>
      <c r="B698" s="46" t="s">
        <v>760</v>
      </c>
      <c r="C698" s="47">
        <v>0</v>
      </c>
    </row>
    <row ht="17.0" customHeight="1" x14ac:dyDescent="0.15" r="699" spans="1:3">
      <c r="A699" s="22">
        <v>10399</v>
      </c>
      <c r="B699" s="46" t="s">
        <v>761</v>
      </c>
      <c r="C699" s="45">
        <f>SUM(C700:C707)</f>
        <v>0</v>
      </c>
    </row>
    <row ht="17.0" customHeight="1" x14ac:dyDescent="0.15" r="700" spans="1:3">
      <c r="A700" s="22">
        <v>1039904</v>
      </c>
      <c r="B700" s="46" t="s">
        <v>762</v>
      </c>
      <c r="C700" s="47">
        <v>0</v>
      </c>
    </row>
    <row ht="17.0" customHeight="1" x14ac:dyDescent="0.15" r="701" spans="1:3">
      <c r="A701" s="22">
        <v>1039907</v>
      </c>
      <c r="B701" s="46" t="s">
        <v>763</v>
      </c>
      <c r="C701" s="47">
        <v>0</v>
      </c>
    </row>
    <row ht="17.0" customHeight="1" x14ac:dyDescent="0.15" r="702" spans="1:3">
      <c r="A702" s="22">
        <v>1039908</v>
      </c>
      <c r="B702" s="46" t="s">
        <v>764</v>
      </c>
      <c r="C702" s="47">
        <v>0</v>
      </c>
    </row>
    <row ht="17.0" customHeight="1" x14ac:dyDescent="0.15" r="703" spans="1:3">
      <c r="A703" s="22">
        <v>1039912</v>
      </c>
      <c r="B703" s="46" t="s">
        <v>765</v>
      </c>
      <c r="C703" s="47">
        <v>0</v>
      </c>
    </row>
    <row ht="17.0" customHeight="1" x14ac:dyDescent="0.15" r="704" spans="1:3">
      <c r="A704" s="22">
        <v>1039913</v>
      </c>
      <c r="B704" s="46" t="s">
        <v>766</v>
      </c>
      <c r="C704" s="47">
        <v>0</v>
      </c>
    </row>
    <row ht="17.0" customHeight="1" x14ac:dyDescent="0.15" r="705" spans="1:3">
      <c r="A705" s="22">
        <v>1039914</v>
      </c>
      <c r="B705" s="46" t="s">
        <v>767</v>
      </c>
      <c r="C705" s="47">
        <v>0</v>
      </c>
    </row>
    <row ht="17.0" customHeight="1" x14ac:dyDescent="0.15" r="706" spans="1:3">
      <c r="A706" s="22">
        <v>1039915</v>
      </c>
      <c r="B706" s="46" t="s">
        <v>768</v>
      </c>
      <c r="C706" s="47">
        <v>0</v>
      </c>
    </row>
    <row ht="17.0" customHeight="1" x14ac:dyDescent="0.15" r="707" spans="1:3">
      <c r="A707" s="22">
        <v>1039999</v>
      </c>
      <c r="B707" s="46" t="s">
        <v>769</v>
      </c>
      <c r="C707" s="47">
        <v>0</v>
      </c>
    </row>
  </sheetData>
  <mergeCells count="3">
    <mergeCell ref="A1:C1"/>
    <mergeCell ref="A2:C2"/>
    <mergeCell ref="A3:C3"/>
  </mergeCells>
  <phoneticPr fontId="0" type="noConversion"/>
  <printOptions gridLines="1"/>
  <pageMargins left="0.7499999887361302" right="0.7499999887361302" top="0.9999999849815069" bottom="0.9999999849815069" header="0.0" footer="0.0"/>
  <pageSetup paperSize="1"/>
  <headerFooter>
    <oddHeader>&amp;L&amp;C&amp;"宋体,常规"&amp;12&amp;A&amp;R</oddHeader>
    <oddFooter>&amp;L&amp;C&amp;"宋体,常规"&amp;12Page &amp;"宋体,常规"&amp;12&amp;P&amp;R</oddFooter>
  </headerFooter>
  <extLst>
    <ext uri="{2D9387EB-5337-4D45-933B-B4D357D02E09}">
      <gutter val="0.0" pos="0"/>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C1317"/>
  <sheetViews>
    <sheetView showGridLines="0" showZeros="0" zoomScaleNormal="100" topLeftCell="A1" workbookViewId="0">
      <selection activeCell="A4" activeCellId="0" sqref="A4:XFD4"/>
    </sheetView>
  </sheetViews>
  <sheetFormatPr defaultRowHeight="17.25" customHeight="1" defaultColWidth="9.0" x14ac:dyDescent="0.15"/>
  <cols>
    <col min="1" max="1" width="9.875" customWidth="1"/>
    <col min="2" max="2" width="54.25" customWidth="1"/>
    <col min="3" max="3" width="26.0" customWidth="1"/>
  </cols>
  <sheetData>
    <row ht="33.75" customHeight="1" x14ac:dyDescent="0.15" r="1" spans="1:3">
      <c r="A1" s="119" t="s">
        <v>770</v>
      </c>
    </row>
    <row ht="17.0" customHeight="1" x14ac:dyDescent="0.15" r="2" spans="1:3">
      <c r="A2" s="120" t="s">
        <v>47</v>
      </c>
    </row>
    <row ht="17.0" customHeight="1" x14ac:dyDescent="0.15" r="3" spans="1:3">
      <c r="A3" s="120" t="s">
        <v>771</v>
      </c>
    </row>
    <row ht="17.25" customHeight="1" x14ac:dyDescent="0.15" r="4" spans="1:3">
      <c r="A4" s="44" t="s">
        <v>97</v>
      </c>
      <c r="B4" s="44" t="s">
        <v>98</v>
      </c>
      <c r="C4" s="44" t="s">
        <v>99</v>
      </c>
    </row>
    <row ht="17.0" customHeight="1" x14ac:dyDescent="0.15" r="5" spans="1:3">
      <c r="A5" s="22"/>
      <c r="B5" s="44" t="s">
        <v>772</v>
      </c>
      <c r="C5" s="45">
        <f>SUM(C6,C235,C275,C294,C384,C436,C492,C549,C677,C750,C827,C850,C957,C1015,C1079,C1099,C1129,C1139,C1184,C1205,C1249,C1299,C1302,C1314)</f>
        <v>481373</v>
      </c>
    </row>
    <row ht="17.0" customHeight="1" x14ac:dyDescent="0.15" r="6" spans="1:3">
      <c r="A6" s="22">
        <v>201</v>
      </c>
      <c r="B6" s="46" t="s">
        <v>773</v>
      </c>
      <c r="C6" s="45">
        <f>SUM(C7+C19+C28+C39+C50+C61+C72+C80+C89+C102+C111+C122+C134+C141+C149+C155+C162+C169+C176+C183+C190+C198+C204+C210+C217+C232)</f>
        <v>54020</v>
      </c>
    </row>
    <row ht="17.0" customHeight="1" x14ac:dyDescent="0.15" r="7" spans="1:3">
      <c r="A7" s="22">
        <v>20101</v>
      </c>
      <c r="B7" s="46" t="s">
        <v>774</v>
      </c>
      <c r="C7" s="45">
        <f>SUM(C8:C18)</f>
        <v>885</v>
      </c>
    </row>
    <row ht="17.0" customHeight="1" x14ac:dyDescent="0.15" r="8" spans="1:3">
      <c r="A8" s="22">
        <v>2010101</v>
      </c>
      <c r="B8" s="22" t="s">
        <v>775</v>
      </c>
      <c r="C8" s="48">
        <v>361</v>
      </c>
    </row>
    <row ht="17.0" customHeight="1" x14ac:dyDescent="0.15" r="9" spans="1:3">
      <c r="A9" s="22">
        <v>2010102</v>
      </c>
      <c r="B9" s="22" t="s">
        <v>776</v>
      </c>
      <c r="C9" s="48">
        <v>43</v>
      </c>
    </row>
    <row ht="17.0" customHeight="1" x14ac:dyDescent="0.15" r="10" spans="1:3">
      <c r="A10" s="22">
        <v>2010103</v>
      </c>
      <c r="B10" s="22" t="s">
        <v>777</v>
      </c>
      <c r="C10" s="48">
        <v>2</v>
      </c>
    </row>
    <row ht="17.0" customHeight="1" x14ac:dyDescent="0.15" r="11" spans="1:3">
      <c r="A11" s="22">
        <v>2010104</v>
      </c>
      <c r="B11" s="22" t="s">
        <v>778</v>
      </c>
      <c r="C11" s="48">
        <v>37</v>
      </c>
    </row>
    <row ht="17.0" customHeight="1" x14ac:dyDescent="0.15" r="12" spans="1:3">
      <c r="A12" s="22">
        <v>2010105</v>
      </c>
      <c r="B12" s="22" t="s">
        <v>779</v>
      </c>
      <c r="C12" s="48">
        <v>0</v>
      </c>
    </row>
    <row ht="17.0" customHeight="1" x14ac:dyDescent="0.15" r="13" spans="1:3">
      <c r="A13" s="22">
        <v>2010106</v>
      </c>
      <c r="B13" s="22" t="s">
        <v>780</v>
      </c>
      <c r="C13" s="48">
        <v>0</v>
      </c>
    </row>
    <row ht="17.0" customHeight="1" x14ac:dyDescent="0.15" r="14" spans="1:3">
      <c r="A14" s="22">
        <v>2010107</v>
      </c>
      <c r="B14" s="22" t="s">
        <v>781</v>
      </c>
      <c r="C14" s="48">
        <v>0</v>
      </c>
    </row>
    <row ht="17.0" customHeight="1" x14ac:dyDescent="0.15" r="15" spans="1:3">
      <c r="A15" s="22">
        <v>2010108</v>
      </c>
      <c r="B15" s="22" t="s">
        <v>782</v>
      </c>
      <c r="C15" s="48">
        <v>20</v>
      </c>
    </row>
    <row ht="17.0" customHeight="1" x14ac:dyDescent="0.15" r="16" spans="1:3">
      <c r="A16" s="22">
        <v>2010109</v>
      </c>
      <c r="B16" s="22" t="s">
        <v>783</v>
      </c>
      <c r="C16" s="48">
        <v>0</v>
      </c>
    </row>
    <row ht="17.0" customHeight="1" x14ac:dyDescent="0.15" r="17" spans="1:3">
      <c r="A17" s="22">
        <v>2010150</v>
      </c>
      <c r="B17" s="22" t="s">
        <v>784</v>
      </c>
      <c r="C17" s="48">
        <v>98</v>
      </c>
    </row>
    <row ht="17.0" customHeight="1" x14ac:dyDescent="0.15" r="18" spans="1:3">
      <c r="A18" s="22">
        <v>2010199</v>
      </c>
      <c r="B18" s="22" t="s">
        <v>785</v>
      </c>
      <c r="C18" s="48">
        <v>324</v>
      </c>
    </row>
    <row ht="17.0" customHeight="1" x14ac:dyDescent="0.15" r="19" spans="1:3">
      <c r="A19" s="22">
        <v>20102</v>
      </c>
      <c r="B19" s="46" t="s">
        <v>786</v>
      </c>
      <c r="C19" s="45">
        <f>SUM(C20:C27)</f>
        <v>365</v>
      </c>
    </row>
    <row ht="17.0" customHeight="1" x14ac:dyDescent="0.15" r="20" spans="1:3">
      <c r="A20" s="22">
        <v>2010201</v>
      </c>
      <c r="B20" s="22" t="s">
        <v>775</v>
      </c>
      <c r="C20" s="48">
        <v>210</v>
      </c>
    </row>
    <row ht="17.0" customHeight="1" x14ac:dyDescent="0.15" r="21" spans="1:3">
      <c r="A21" s="22">
        <v>2010202</v>
      </c>
      <c r="B21" s="22" t="s">
        <v>776</v>
      </c>
      <c r="C21" s="48">
        <v>0</v>
      </c>
    </row>
    <row ht="17.0" customHeight="1" x14ac:dyDescent="0.15" r="22" spans="1:3">
      <c r="A22" s="22">
        <v>2010203</v>
      </c>
      <c r="B22" s="22" t="s">
        <v>777</v>
      </c>
      <c r="C22" s="48">
        <v>0</v>
      </c>
    </row>
    <row ht="17.0" customHeight="1" x14ac:dyDescent="0.15" r="23" spans="1:3">
      <c r="A23" s="22">
        <v>2010204</v>
      </c>
      <c r="B23" s="22" t="s">
        <v>787</v>
      </c>
      <c r="C23" s="48">
        <v>46</v>
      </c>
    </row>
    <row ht="17.0" customHeight="1" x14ac:dyDescent="0.15" r="24" spans="1:3">
      <c r="A24" s="22">
        <v>2010205</v>
      </c>
      <c r="B24" s="22" t="s">
        <v>788</v>
      </c>
      <c r="C24" s="48">
        <v>1</v>
      </c>
    </row>
    <row ht="17.0" customHeight="1" x14ac:dyDescent="0.15" r="25" spans="1:3">
      <c r="A25" s="22">
        <v>2010206</v>
      </c>
      <c r="B25" s="22" t="s">
        <v>789</v>
      </c>
      <c r="C25" s="48">
        <v>0</v>
      </c>
    </row>
    <row ht="17.0" customHeight="1" x14ac:dyDescent="0.15" r="26" spans="1:3">
      <c r="A26" s="22">
        <v>2010250</v>
      </c>
      <c r="B26" s="22" t="s">
        <v>784</v>
      </c>
      <c r="C26" s="48">
        <v>16</v>
      </c>
    </row>
    <row ht="17.0" customHeight="1" x14ac:dyDescent="0.15" r="27" spans="1:3">
      <c r="A27" s="22">
        <v>2010299</v>
      </c>
      <c r="B27" s="22" t="s">
        <v>790</v>
      </c>
      <c r="C27" s="48">
        <v>92</v>
      </c>
    </row>
    <row ht="17.0" customHeight="1" x14ac:dyDescent="0.15" r="28" spans="1:3">
      <c r="A28" s="22">
        <v>20103</v>
      </c>
      <c r="B28" s="46" t="s">
        <v>791</v>
      </c>
      <c r="C28" s="45">
        <f>SUM(C29:C38)</f>
        <v>12802</v>
      </c>
    </row>
    <row ht="17.0" customHeight="1" x14ac:dyDescent="0.15" r="29" spans="1:3">
      <c r="A29" s="22">
        <v>2010301</v>
      </c>
      <c r="B29" s="22" t="s">
        <v>775</v>
      </c>
      <c r="C29" s="48">
        <v>5815</v>
      </c>
    </row>
    <row ht="17.0" customHeight="1" x14ac:dyDescent="0.15" r="30" spans="1:3">
      <c r="A30" s="22">
        <v>2010302</v>
      </c>
      <c r="B30" s="22" t="s">
        <v>776</v>
      </c>
      <c r="C30" s="48">
        <v>476</v>
      </c>
    </row>
    <row ht="17.0" customHeight="1" x14ac:dyDescent="0.15" r="31" spans="1:3">
      <c r="A31" s="22">
        <v>2010303</v>
      </c>
      <c r="B31" s="22" t="s">
        <v>777</v>
      </c>
      <c r="C31" s="48">
        <v>32</v>
      </c>
    </row>
    <row ht="17.0" customHeight="1" x14ac:dyDescent="0.15" r="32" spans="1:3">
      <c r="A32" s="22">
        <v>2010304</v>
      </c>
      <c r="B32" s="22" t="s">
        <v>792</v>
      </c>
      <c r="C32" s="48">
        <v>0</v>
      </c>
    </row>
    <row ht="17.0" customHeight="1" x14ac:dyDescent="0.15" r="33" spans="1:3">
      <c r="A33" s="22">
        <v>2010305</v>
      </c>
      <c r="B33" s="22" t="s">
        <v>793</v>
      </c>
      <c r="C33" s="48">
        <v>0</v>
      </c>
    </row>
    <row ht="17.0" customHeight="1" x14ac:dyDescent="0.15" r="34" spans="1:3">
      <c r="A34" s="22">
        <v>2010306</v>
      </c>
      <c r="B34" s="22" t="s">
        <v>794</v>
      </c>
      <c r="C34" s="48">
        <v>406</v>
      </c>
    </row>
    <row ht="17.0" customHeight="1" x14ac:dyDescent="0.15" r="35" spans="1:3">
      <c r="A35" s="22">
        <v>2010308</v>
      </c>
      <c r="B35" s="22" t="s">
        <v>795</v>
      </c>
      <c r="C35" s="48">
        <v>806</v>
      </c>
    </row>
    <row ht="17.0" customHeight="1" x14ac:dyDescent="0.15" r="36" spans="1:3">
      <c r="A36" s="22">
        <v>2010309</v>
      </c>
      <c r="B36" s="22" t="s">
        <v>796</v>
      </c>
      <c r="C36" s="48">
        <v>0</v>
      </c>
    </row>
    <row ht="17.0" customHeight="1" x14ac:dyDescent="0.15" r="37" spans="1:3">
      <c r="A37" s="22">
        <v>2010350</v>
      </c>
      <c r="B37" s="22" t="s">
        <v>784</v>
      </c>
      <c r="C37" s="48">
        <v>4083</v>
      </c>
    </row>
    <row ht="17.0" customHeight="1" x14ac:dyDescent="0.15" r="38" spans="1:3">
      <c r="A38" s="22">
        <v>2010399</v>
      </c>
      <c r="B38" s="22" t="s">
        <v>797</v>
      </c>
      <c r="C38" s="48">
        <v>1184</v>
      </c>
    </row>
    <row ht="17.0" customHeight="1" x14ac:dyDescent="0.15" r="39" spans="1:3">
      <c r="A39" s="22">
        <v>20104</v>
      </c>
      <c r="B39" s="46" t="s">
        <v>798</v>
      </c>
      <c r="C39" s="45">
        <f>SUM(C40:C49)</f>
        <v>12759</v>
      </c>
    </row>
    <row ht="17.0" customHeight="1" x14ac:dyDescent="0.15" r="40" spans="1:3">
      <c r="A40" s="22">
        <v>2010401</v>
      </c>
      <c r="B40" s="22" t="s">
        <v>775</v>
      </c>
      <c r="C40" s="48">
        <v>234</v>
      </c>
    </row>
    <row ht="17.0" customHeight="1" x14ac:dyDescent="0.15" r="41" spans="1:3">
      <c r="A41" s="22">
        <v>2010402</v>
      </c>
      <c r="B41" s="22" t="s">
        <v>776</v>
      </c>
      <c r="C41" s="48">
        <v>0</v>
      </c>
    </row>
    <row ht="17.0" customHeight="1" x14ac:dyDescent="0.15" r="42" spans="1:3">
      <c r="A42" s="22">
        <v>2010403</v>
      </c>
      <c r="B42" s="22" t="s">
        <v>777</v>
      </c>
      <c r="C42" s="48">
        <v>0</v>
      </c>
    </row>
    <row ht="17.0" customHeight="1" x14ac:dyDescent="0.15" r="43" spans="1:3">
      <c r="A43" s="22">
        <v>2010404</v>
      </c>
      <c r="B43" s="22" t="s">
        <v>799</v>
      </c>
      <c r="C43" s="48">
        <v>0</v>
      </c>
    </row>
    <row ht="17.0" customHeight="1" x14ac:dyDescent="0.15" r="44" spans="1:3">
      <c r="A44" s="22">
        <v>2010405</v>
      </c>
      <c r="B44" s="22" t="s">
        <v>800</v>
      </c>
      <c r="C44" s="48">
        <v>0</v>
      </c>
    </row>
    <row ht="17.0" customHeight="1" x14ac:dyDescent="0.15" r="45" spans="1:3">
      <c r="A45" s="22">
        <v>2010406</v>
      </c>
      <c r="B45" s="22" t="s">
        <v>801</v>
      </c>
      <c r="C45" s="48">
        <v>13</v>
      </c>
    </row>
    <row ht="17.0" customHeight="1" x14ac:dyDescent="0.15" r="46" spans="1:3">
      <c r="A46" s="22">
        <v>2010407</v>
      </c>
      <c r="B46" s="22" t="s">
        <v>802</v>
      </c>
      <c r="C46" s="48">
        <v>1</v>
      </c>
    </row>
    <row ht="17.0" customHeight="1" x14ac:dyDescent="0.15" r="47" spans="1:3">
      <c r="A47" s="22">
        <v>2010408</v>
      </c>
      <c r="B47" s="22" t="s">
        <v>803</v>
      </c>
      <c r="C47" s="48">
        <v>9</v>
      </c>
    </row>
    <row ht="17.0" customHeight="1" x14ac:dyDescent="0.15" r="48" spans="1:3">
      <c r="A48" s="22">
        <v>2010450</v>
      </c>
      <c r="B48" s="22" t="s">
        <v>784</v>
      </c>
      <c r="C48" s="48">
        <v>156</v>
      </c>
    </row>
    <row ht="17.0" customHeight="1" x14ac:dyDescent="0.15" r="49" spans="1:3">
      <c r="A49" s="22">
        <v>2010499</v>
      </c>
      <c r="B49" s="22" t="s">
        <v>804</v>
      </c>
      <c r="C49" s="48">
        <v>12346</v>
      </c>
    </row>
    <row ht="17.0" customHeight="1" x14ac:dyDescent="0.15" r="50" spans="1:3">
      <c r="A50" s="22">
        <v>20105</v>
      </c>
      <c r="B50" s="46" t="s">
        <v>805</v>
      </c>
      <c r="C50" s="45">
        <f>SUM(C51:C60)</f>
        <v>975</v>
      </c>
    </row>
    <row ht="17.0" customHeight="1" x14ac:dyDescent="0.15" r="51" spans="1:3">
      <c r="A51" s="22">
        <v>2010501</v>
      </c>
      <c r="B51" s="22" t="s">
        <v>775</v>
      </c>
      <c r="C51" s="48">
        <v>117</v>
      </c>
    </row>
    <row ht="17.0" customHeight="1" x14ac:dyDescent="0.15" r="52" spans="1:3">
      <c r="A52" s="22">
        <v>2010502</v>
      </c>
      <c r="B52" s="22" t="s">
        <v>776</v>
      </c>
      <c r="C52" s="48">
        <v>0</v>
      </c>
    </row>
    <row ht="17.0" customHeight="1" x14ac:dyDescent="0.15" r="53" spans="1:3">
      <c r="A53" s="22">
        <v>2010503</v>
      </c>
      <c r="B53" s="22" t="s">
        <v>777</v>
      </c>
      <c r="C53" s="48">
        <v>0</v>
      </c>
    </row>
    <row ht="17.0" customHeight="1" x14ac:dyDescent="0.15" r="54" spans="1:3">
      <c r="A54" s="22">
        <v>2010504</v>
      </c>
      <c r="B54" s="22" t="s">
        <v>806</v>
      </c>
      <c r="C54" s="48">
        <v>0</v>
      </c>
    </row>
    <row ht="17.0" customHeight="1" x14ac:dyDescent="0.15" r="55" spans="1:3">
      <c r="A55" s="22">
        <v>2010505</v>
      </c>
      <c r="B55" s="22" t="s">
        <v>807</v>
      </c>
      <c r="C55" s="48">
        <v>32</v>
      </c>
    </row>
    <row ht="17.0" customHeight="1" x14ac:dyDescent="0.15" r="56" spans="1:3">
      <c r="A56" s="22">
        <v>2010506</v>
      </c>
      <c r="B56" s="22" t="s">
        <v>808</v>
      </c>
      <c r="C56" s="48">
        <v>0</v>
      </c>
    </row>
    <row ht="17.0" customHeight="1" x14ac:dyDescent="0.15" r="57" spans="1:3">
      <c r="A57" s="22">
        <v>2010507</v>
      </c>
      <c r="B57" s="22" t="s">
        <v>809</v>
      </c>
      <c r="C57" s="48">
        <v>205</v>
      </c>
    </row>
    <row ht="17.0" customHeight="1" x14ac:dyDescent="0.15" r="58" spans="1:3">
      <c r="A58" s="22">
        <v>2010508</v>
      </c>
      <c r="B58" s="22" t="s">
        <v>810</v>
      </c>
      <c r="C58" s="48">
        <v>15</v>
      </c>
    </row>
    <row ht="17.0" customHeight="1" x14ac:dyDescent="0.15" r="59" spans="1:3">
      <c r="A59" s="22">
        <v>2010550</v>
      </c>
      <c r="B59" s="22" t="s">
        <v>784</v>
      </c>
      <c r="C59" s="48">
        <v>121</v>
      </c>
    </row>
    <row ht="17.0" customHeight="1" x14ac:dyDescent="0.15" r="60" spans="1:3">
      <c r="A60" s="22">
        <v>2010599</v>
      </c>
      <c r="B60" s="22" t="s">
        <v>811</v>
      </c>
      <c r="C60" s="48">
        <v>485</v>
      </c>
    </row>
    <row ht="17.0" customHeight="1" x14ac:dyDescent="0.15" r="61" spans="1:3">
      <c r="A61" s="22">
        <v>20106</v>
      </c>
      <c r="B61" s="46" t="s">
        <v>812</v>
      </c>
      <c r="C61" s="45">
        <f>SUM(C62:C71)</f>
        <v>716</v>
      </c>
    </row>
    <row ht="17.0" customHeight="1" x14ac:dyDescent="0.15" r="62" spans="1:3">
      <c r="A62" s="22">
        <v>2010601</v>
      </c>
      <c r="B62" s="22" t="s">
        <v>775</v>
      </c>
      <c r="C62" s="48">
        <v>175</v>
      </c>
    </row>
    <row ht="17.0" customHeight="1" x14ac:dyDescent="0.15" r="63" spans="1:3">
      <c r="A63" s="22">
        <v>2010602</v>
      </c>
      <c r="B63" s="22" t="s">
        <v>776</v>
      </c>
      <c r="C63" s="48">
        <v>0</v>
      </c>
    </row>
    <row ht="17.0" customHeight="1" x14ac:dyDescent="0.15" r="64" spans="1:3">
      <c r="A64" s="22">
        <v>2010603</v>
      </c>
      <c r="B64" s="22" t="s">
        <v>777</v>
      </c>
      <c r="C64" s="48">
        <v>0</v>
      </c>
    </row>
    <row ht="17.0" customHeight="1" x14ac:dyDescent="0.15" r="65" spans="1:3">
      <c r="A65" s="22">
        <v>2010604</v>
      </c>
      <c r="B65" s="22" t="s">
        <v>813</v>
      </c>
      <c r="C65" s="48">
        <v>0</v>
      </c>
    </row>
    <row ht="17.0" customHeight="1" x14ac:dyDescent="0.15" r="66" spans="1:3">
      <c r="A66" s="22">
        <v>2010605</v>
      </c>
      <c r="B66" s="22" t="s">
        <v>814</v>
      </c>
      <c r="C66" s="48">
        <v>0</v>
      </c>
    </row>
    <row ht="17.0" customHeight="1" x14ac:dyDescent="0.15" r="67" spans="1:3">
      <c r="A67" s="22">
        <v>2010606</v>
      </c>
      <c r="B67" s="22" t="s">
        <v>815</v>
      </c>
      <c r="C67" s="48">
        <v>0</v>
      </c>
    </row>
    <row ht="17.0" customHeight="1" x14ac:dyDescent="0.15" r="68" spans="1:3">
      <c r="A68" s="22">
        <v>2010607</v>
      </c>
      <c r="B68" s="22" t="s">
        <v>816</v>
      </c>
      <c r="C68" s="48">
        <v>55</v>
      </c>
    </row>
    <row ht="17.0" customHeight="1" x14ac:dyDescent="0.15" r="69" spans="1:3">
      <c r="A69" s="22">
        <v>2010608</v>
      </c>
      <c r="B69" s="22" t="s">
        <v>817</v>
      </c>
      <c r="C69" s="48">
        <v>154</v>
      </c>
    </row>
    <row ht="17.0" customHeight="1" x14ac:dyDescent="0.15" r="70" spans="1:3">
      <c r="A70" s="22">
        <v>2010650</v>
      </c>
      <c r="B70" s="22" t="s">
        <v>784</v>
      </c>
      <c r="C70" s="48">
        <v>305</v>
      </c>
    </row>
    <row ht="17.0" customHeight="1" x14ac:dyDescent="0.15" r="71" spans="1:3">
      <c r="A71" s="22">
        <v>2010699</v>
      </c>
      <c r="B71" s="22" t="s">
        <v>818</v>
      </c>
      <c r="C71" s="48">
        <v>27</v>
      </c>
    </row>
    <row ht="17.0" customHeight="1" x14ac:dyDescent="0.15" r="72" spans="1:3">
      <c r="A72" s="22">
        <v>20107</v>
      </c>
      <c r="B72" s="46" t="s">
        <v>819</v>
      </c>
      <c r="C72" s="45">
        <f>SUM(C73:C79)</f>
        <v>850</v>
      </c>
    </row>
    <row ht="17.0" customHeight="1" x14ac:dyDescent="0.15" r="73" spans="1:3">
      <c r="A73" s="22">
        <v>2010701</v>
      </c>
      <c r="B73" s="22" t="s">
        <v>775</v>
      </c>
      <c r="C73" s="48">
        <v>0</v>
      </c>
    </row>
    <row ht="17.0" customHeight="1" x14ac:dyDescent="0.15" r="74" spans="1:3">
      <c r="A74" s="22">
        <v>2010702</v>
      </c>
      <c r="B74" s="22" t="s">
        <v>776</v>
      </c>
      <c r="C74" s="48">
        <v>0</v>
      </c>
    </row>
    <row ht="17.0" customHeight="1" x14ac:dyDescent="0.15" r="75" spans="1:3">
      <c r="A75" s="22">
        <v>2010703</v>
      </c>
      <c r="B75" s="22" t="s">
        <v>777</v>
      </c>
      <c r="C75" s="48">
        <v>0</v>
      </c>
    </row>
    <row ht="17.0" customHeight="1" x14ac:dyDescent="0.15" r="76" spans="1:3">
      <c r="A76" s="22">
        <v>2010709</v>
      </c>
      <c r="B76" s="22" t="s">
        <v>816</v>
      </c>
      <c r="C76" s="48">
        <v>0</v>
      </c>
    </row>
    <row ht="17.0" customHeight="1" x14ac:dyDescent="0.15" r="77" spans="1:3">
      <c r="A77" s="22">
        <v>2010710</v>
      </c>
      <c r="B77" s="22" t="s">
        <v>820</v>
      </c>
      <c r="C77" s="48">
        <v>0</v>
      </c>
    </row>
    <row ht="17.0" customHeight="1" x14ac:dyDescent="0.15" r="78" spans="1:3">
      <c r="A78" s="22">
        <v>2010750</v>
      </c>
      <c r="B78" s="22" t="s">
        <v>784</v>
      </c>
      <c r="C78" s="48">
        <v>0</v>
      </c>
    </row>
    <row ht="17.0" customHeight="1" x14ac:dyDescent="0.15" r="79" spans="1:3">
      <c r="A79" s="22">
        <v>2010799</v>
      </c>
      <c r="B79" s="22" t="s">
        <v>821</v>
      </c>
      <c r="C79" s="48">
        <v>850</v>
      </c>
    </row>
    <row ht="17.0" customHeight="1" x14ac:dyDescent="0.15" r="80" spans="1:3">
      <c r="A80" s="22">
        <v>20108</v>
      </c>
      <c r="B80" s="46" t="s">
        <v>822</v>
      </c>
      <c r="C80" s="45">
        <f>SUM(C81:C88)</f>
        <v>230</v>
      </c>
    </row>
    <row ht="17.0" customHeight="1" x14ac:dyDescent="0.15" r="81" spans="1:3">
      <c r="A81" s="22">
        <v>2010801</v>
      </c>
      <c r="B81" s="22" t="s">
        <v>775</v>
      </c>
      <c r="C81" s="48">
        <v>183</v>
      </c>
    </row>
    <row ht="17.0" customHeight="1" x14ac:dyDescent="0.15" r="82" spans="1:3">
      <c r="A82" s="22">
        <v>2010802</v>
      </c>
      <c r="B82" s="22" t="s">
        <v>776</v>
      </c>
      <c r="C82" s="48">
        <v>1</v>
      </c>
    </row>
    <row ht="17.0" customHeight="1" x14ac:dyDescent="0.15" r="83" spans="1:3">
      <c r="A83" s="22">
        <v>2010803</v>
      </c>
      <c r="B83" s="22" t="s">
        <v>777</v>
      </c>
      <c r="C83" s="48">
        <v>0</v>
      </c>
    </row>
    <row ht="17.0" customHeight="1" x14ac:dyDescent="0.15" r="84" spans="1:3">
      <c r="A84" s="22">
        <v>2010804</v>
      </c>
      <c r="B84" s="22" t="s">
        <v>823</v>
      </c>
      <c r="C84" s="48">
        <v>0</v>
      </c>
    </row>
    <row ht="17.0" customHeight="1" x14ac:dyDescent="0.15" r="85" spans="1:3">
      <c r="A85" s="22">
        <v>2010805</v>
      </c>
      <c r="B85" s="22" t="s">
        <v>824</v>
      </c>
      <c r="C85" s="48">
        <v>0</v>
      </c>
    </row>
    <row ht="17.0" customHeight="1" x14ac:dyDescent="0.15" r="86" spans="1:3">
      <c r="A86" s="22">
        <v>2010806</v>
      </c>
      <c r="B86" s="22" t="s">
        <v>816</v>
      </c>
      <c r="C86" s="48">
        <v>0</v>
      </c>
    </row>
    <row ht="17.0" customHeight="1" x14ac:dyDescent="0.15" r="87" spans="1:3">
      <c r="A87" s="22">
        <v>2010850</v>
      </c>
      <c r="B87" s="22" t="s">
        <v>784</v>
      </c>
      <c r="C87" s="48">
        <v>46</v>
      </c>
    </row>
    <row ht="17.0" customHeight="1" x14ac:dyDescent="0.15" r="88" spans="1:3">
      <c r="A88" s="22">
        <v>2010899</v>
      </c>
      <c r="B88" s="22" t="s">
        <v>825</v>
      </c>
      <c r="C88" s="48">
        <v>0</v>
      </c>
    </row>
    <row ht="17.0" customHeight="1" x14ac:dyDescent="0.15" r="89" spans="1:3">
      <c r="A89" s="22">
        <v>20109</v>
      </c>
      <c r="B89" s="46" t="s">
        <v>826</v>
      </c>
      <c r="C89" s="45">
        <f>SUM(C90:C101)</f>
        <v>0</v>
      </c>
    </row>
    <row ht="17.0" customHeight="1" x14ac:dyDescent="0.15" r="90" spans="1:3">
      <c r="A90" s="22">
        <v>2010901</v>
      </c>
      <c r="B90" s="22" t="s">
        <v>775</v>
      </c>
      <c r="C90" s="48">
        <v>0</v>
      </c>
    </row>
    <row ht="17.0" customHeight="1" x14ac:dyDescent="0.15" r="91" spans="1:3">
      <c r="A91" s="22">
        <v>2010902</v>
      </c>
      <c r="B91" s="22" t="s">
        <v>776</v>
      </c>
      <c r="C91" s="48">
        <v>0</v>
      </c>
    </row>
    <row ht="17.0" customHeight="1" x14ac:dyDescent="0.15" r="92" spans="1:3">
      <c r="A92" s="22">
        <v>2010903</v>
      </c>
      <c r="B92" s="22" t="s">
        <v>777</v>
      </c>
      <c r="C92" s="48">
        <v>0</v>
      </c>
    </row>
    <row ht="17.0" customHeight="1" x14ac:dyDescent="0.15" r="93" spans="1:3">
      <c r="A93" s="22">
        <v>2010905</v>
      </c>
      <c r="B93" s="22" t="s">
        <v>827</v>
      </c>
      <c r="C93" s="48">
        <v>0</v>
      </c>
    </row>
    <row ht="17.0" customHeight="1" x14ac:dyDescent="0.15" r="94" spans="1:3">
      <c r="A94" s="22">
        <v>2010907</v>
      </c>
      <c r="B94" s="22" t="s">
        <v>828</v>
      </c>
      <c r="C94" s="48">
        <v>0</v>
      </c>
    </row>
    <row ht="17.0" customHeight="1" x14ac:dyDescent="0.15" r="95" spans="1:3">
      <c r="A95" s="22">
        <v>2010908</v>
      </c>
      <c r="B95" s="22" t="s">
        <v>816</v>
      </c>
      <c r="C95" s="48">
        <v>0</v>
      </c>
    </row>
    <row ht="17.0" customHeight="1" x14ac:dyDescent="0.15" r="96" spans="1:3">
      <c r="A96" s="22">
        <v>2010909</v>
      </c>
      <c r="B96" s="22" t="s">
        <v>829</v>
      </c>
      <c r="C96" s="48">
        <v>0</v>
      </c>
    </row>
    <row ht="17.0" customHeight="1" x14ac:dyDescent="0.15" r="97" spans="1:3">
      <c r="A97" s="22">
        <v>2010910</v>
      </c>
      <c r="B97" s="22" t="s">
        <v>830</v>
      </c>
      <c r="C97" s="48">
        <v>0</v>
      </c>
    </row>
    <row ht="17.0" customHeight="1" x14ac:dyDescent="0.15" r="98" spans="1:3">
      <c r="A98" s="22">
        <v>2010911</v>
      </c>
      <c r="B98" s="22" t="s">
        <v>831</v>
      </c>
      <c r="C98" s="48">
        <v>0</v>
      </c>
    </row>
    <row ht="17.0" customHeight="1" x14ac:dyDescent="0.15" r="99" spans="1:3">
      <c r="A99" s="22">
        <v>2010912</v>
      </c>
      <c r="B99" s="22" t="s">
        <v>832</v>
      </c>
      <c r="C99" s="48">
        <v>0</v>
      </c>
    </row>
    <row ht="17.0" customHeight="1" x14ac:dyDescent="0.15" r="100" spans="1:3">
      <c r="A100" s="22">
        <v>2010950</v>
      </c>
      <c r="B100" s="22" t="s">
        <v>784</v>
      </c>
      <c r="C100" s="48">
        <v>0</v>
      </c>
    </row>
    <row ht="17.0" customHeight="1" x14ac:dyDescent="0.15" r="101" spans="1:3">
      <c r="A101" s="22">
        <v>2010999</v>
      </c>
      <c r="B101" s="22" t="s">
        <v>833</v>
      </c>
      <c r="C101" s="48">
        <v>0</v>
      </c>
    </row>
    <row ht="17.0" customHeight="1" x14ac:dyDescent="0.15" r="102" spans="1:3">
      <c r="A102" s="22">
        <v>20111</v>
      </c>
      <c r="B102" s="46" t="s">
        <v>834</v>
      </c>
      <c r="C102" s="45">
        <f>SUM(C103:C110)</f>
        <v>1623</v>
      </c>
    </row>
    <row ht="17.0" customHeight="1" x14ac:dyDescent="0.15" r="103" spans="1:3">
      <c r="A103" s="22">
        <v>2011101</v>
      </c>
      <c r="B103" s="22" t="s">
        <v>775</v>
      </c>
      <c r="C103" s="48">
        <v>1349</v>
      </c>
    </row>
    <row ht="17.0" customHeight="1" x14ac:dyDescent="0.15" r="104" spans="1:3">
      <c r="A104" s="22">
        <v>2011102</v>
      </c>
      <c r="B104" s="22" t="s">
        <v>776</v>
      </c>
      <c r="C104" s="48">
        <v>17</v>
      </c>
    </row>
    <row ht="17.0" customHeight="1" x14ac:dyDescent="0.15" r="105" spans="1:3">
      <c r="A105" s="22">
        <v>2011103</v>
      </c>
      <c r="B105" s="22" t="s">
        <v>777</v>
      </c>
      <c r="C105" s="48">
        <v>0</v>
      </c>
    </row>
    <row ht="17.0" customHeight="1" x14ac:dyDescent="0.15" r="106" spans="1:3">
      <c r="A106" s="22">
        <v>2011104</v>
      </c>
      <c r="B106" s="22" t="s">
        <v>835</v>
      </c>
      <c r="C106" s="48">
        <v>0</v>
      </c>
    </row>
    <row ht="17.0" customHeight="1" x14ac:dyDescent="0.15" r="107" spans="1:3">
      <c r="A107" s="22">
        <v>2011105</v>
      </c>
      <c r="B107" s="22" t="s">
        <v>836</v>
      </c>
      <c r="C107" s="48">
        <v>0</v>
      </c>
    </row>
    <row ht="17.0" customHeight="1" x14ac:dyDescent="0.15" r="108" spans="1:3">
      <c r="A108" s="22">
        <v>2011106</v>
      </c>
      <c r="B108" s="22" t="s">
        <v>837</v>
      </c>
      <c r="C108" s="48">
        <v>0</v>
      </c>
    </row>
    <row ht="17.0" customHeight="1" x14ac:dyDescent="0.15" r="109" spans="1:3">
      <c r="A109" s="22">
        <v>2011150</v>
      </c>
      <c r="B109" s="22" t="s">
        <v>784</v>
      </c>
      <c r="C109" s="48">
        <v>249</v>
      </c>
    </row>
    <row ht="17.0" customHeight="1" x14ac:dyDescent="0.15" r="110" spans="1:3">
      <c r="A110" s="22">
        <v>2011199</v>
      </c>
      <c r="B110" s="22" t="s">
        <v>838</v>
      </c>
      <c r="C110" s="48">
        <v>8</v>
      </c>
    </row>
    <row ht="17.0" customHeight="1" x14ac:dyDescent="0.15" r="111" spans="1:3">
      <c r="A111" s="22">
        <v>20113</v>
      </c>
      <c r="B111" s="46" t="s">
        <v>839</v>
      </c>
      <c r="C111" s="45">
        <f>SUM(C112:C121)</f>
        <v>9274</v>
      </c>
    </row>
    <row ht="17.0" customHeight="1" x14ac:dyDescent="0.15" r="112" spans="1:3">
      <c r="A112" s="22">
        <v>2011301</v>
      </c>
      <c r="B112" s="22" t="s">
        <v>775</v>
      </c>
      <c r="C112" s="48">
        <v>149</v>
      </c>
    </row>
    <row ht="17.0" customHeight="1" x14ac:dyDescent="0.15" r="113" spans="1:3">
      <c r="A113" s="22">
        <v>2011302</v>
      </c>
      <c r="B113" s="22" t="s">
        <v>776</v>
      </c>
      <c r="C113" s="48">
        <v>0</v>
      </c>
    </row>
    <row ht="17.0" customHeight="1" x14ac:dyDescent="0.15" r="114" spans="1:3">
      <c r="A114" s="22">
        <v>2011303</v>
      </c>
      <c r="B114" s="22" t="s">
        <v>777</v>
      </c>
      <c r="C114" s="48">
        <v>0</v>
      </c>
    </row>
    <row ht="17.0" customHeight="1" x14ac:dyDescent="0.15" r="115" spans="1:3">
      <c r="A115" s="22">
        <v>2011304</v>
      </c>
      <c r="B115" s="22" t="s">
        <v>840</v>
      </c>
      <c r="C115" s="48">
        <v>0</v>
      </c>
    </row>
    <row ht="17.0" customHeight="1" x14ac:dyDescent="0.15" r="116" spans="1:3">
      <c r="A116" s="22">
        <v>2011305</v>
      </c>
      <c r="B116" s="22" t="s">
        <v>841</v>
      </c>
      <c r="C116" s="48">
        <v>0</v>
      </c>
    </row>
    <row ht="17.0" customHeight="1" x14ac:dyDescent="0.15" r="117" spans="1:3">
      <c r="A117" s="22">
        <v>2011306</v>
      </c>
      <c r="B117" s="22" t="s">
        <v>842</v>
      </c>
      <c r="C117" s="48">
        <v>0</v>
      </c>
    </row>
    <row ht="17.0" customHeight="1" x14ac:dyDescent="0.15" r="118" spans="1:3">
      <c r="A118" s="22">
        <v>2011307</v>
      </c>
      <c r="B118" s="22" t="s">
        <v>843</v>
      </c>
      <c r="C118" s="48">
        <v>0</v>
      </c>
    </row>
    <row ht="17.0" customHeight="1" x14ac:dyDescent="0.15" r="119" spans="1:3">
      <c r="A119" s="22">
        <v>2011308</v>
      </c>
      <c r="B119" s="22" t="s">
        <v>844</v>
      </c>
      <c r="C119" s="48">
        <v>0</v>
      </c>
    </row>
    <row ht="17.0" customHeight="1" x14ac:dyDescent="0.15" r="120" spans="1:3">
      <c r="A120" s="22">
        <v>2011350</v>
      </c>
      <c r="B120" s="22" t="s">
        <v>784</v>
      </c>
      <c r="C120" s="48">
        <v>29</v>
      </c>
    </row>
    <row ht="17.0" customHeight="1" x14ac:dyDescent="0.15" r="121" spans="1:3">
      <c r="A121" s="22">
        <v>2011399</v>
      </c>
      <c r="B121" s="22" t="s">
        <v>845</v>
      </c>
      <c r="C121" s="48">
        <v>9096</v>
      </c>
    </row>
    <row ht="17.0" customHeight="1" x14ac:dyDescent="0.15" r="122" spans="1:3">
      <c r="A122" s="22">
        <v>20114</v>
      </c>
      <c r="B122" s="46" t="s">
        <v>846</v>
      </c>
      <c r="C122" s="45">
        <f>SUM(C123:C133)</f>
        <v>0</v>
      </c>
    </row>
    <row ht="17.0" customHeight="1" x14ac:dyDescent="0.15" r="123" spans="1:3">
      <c r="A123" s="22">
        <v>2011401</v>
      </c>
      <c r="B123" s="22" t="s">
        <v>775</v>
      </c>
      <c r="C123" s="48">
        <v>0</v>
      </c>
    </row>
    <row ht="17.0" customHeight="1" x14ac:dyDescent="0.15" r="124" spans="1:3">
      <c r="A124" s="22">
        <v>2011402</v>
      </c>
      <c r="B124" s="22" t="s">
        <v>776</v>
      </c>
      <c r="C124" s="48">
        <v>0</v>
      </c>
    </row>
    <row ht="17.0" customHeight="1" x14ac:dyDescent="0.15" r="125" spans="1:3">
      <c r="A125" s="22">
        <v>2011403</v>
      </c>
      <c r="B125" s="22" t="s">
        <v>777</v>
      </c>
      <c r="C125" s="48">
        <v>0</v>
      </c>
    </row>
    <row ht="17.0" customHeight="1" x14ac:dyDescent="0.15" r="126" spans="1:3">
      <c r="A126" s="22">
        <v>2011404</v>
      </c>
      <c r="B126" s="22" t="s">
        <v>847</v>
      </c>
      <c r="C126" s="48">
        <v>0</v>
      </c>
    </row>
    <row ht="17.0" customHeight="1" x14ac:dyDescent="0.15" r="127" spans="1:3">
      <c r="A127" s="22">
        <v>2011405</v>
      </c>
      <c r="B127" s="22" t="s">
        <v>848</v>
      </c>
      <c r="C127" s="48">
        <v>0</v>
      </c>
    </row>
    <row ht="17.0" customHeight="1" x14ac:dyDescent="0.15" r="128" spans="1:3">
      <c r="A128" s="22">
        <v>2011408</v>
      </c>
      <c r="B128" s="22" t="s">
        <v>849</v>
      </c>
      <c r="C128" s="48">
        <v>0</v>
      </c>
    </row>
    <row ht="17.0" customHeight="1" x14ac:dyDescent="0.15" r="129" spans="1:3">
      <c r="A129" s="22">
        <v>2011409</v>
      </c>
      <c r="B129" s="22" t="s">
        <v>850</v>
      </c>
      <c r="C129" s="48">
        <v>0</v>
      </c>
    </row>
    <row ht="17.0" customHeight="1" x14ac:dyDescent="0.15" r="130" spans="1:3">
      <c r="A130" s="22">
        <v>2011410</v>
      </c>
      <c r="B130" s="22" t="s">
        <v>851</v>
      </c>
      <c r="C130" s="48">
        <v>0</v>
      </c>
    </row>
    <row ht="17.0" customHeight="1" x14ac:dyDescent="0.15" r="131" spans="1:3">
      <c r="A131" s="22">
        <v>2011411</v>
      </c>
      <c r="B131" s="22" t="s">
        <v>852</v>
      </c>
      <c r="C131" s="48">
        <v>0</v>
      </c>
    </row>
    <row ht="17.0" customHeight="1" x14ac:dyDescent="0.15" r="132" spans="1:3">
      <c r="A132" s="22">
        <v>2011450</v>
      </c>
      <c r="B132" s="22" t="s">
        <v>784</v>
      </c>
      <c r="C132" s="48">
        <v>0</v>
      </c>
    </row>
    <row ht="17.0" customHeight="1" x14ac:dyDescent="0.15" r="133" spans="1:3">
      <c r="A133" s="22">
        <v>2011499</v>
      </c>
      <c r="B133" s="22" t="s">
        <v>853</v>
      </c>
      <c r="C133" s="48">
        <v>0</v>
      </c>
    </row>
    <row ht="17.0" customHeight="1" x14ac:dyDescent="0.15" r="134" spans="1:3">
      <c r="A134" s="22">
        <v>20123</v>
      </c>
      <c r="B134" s="46" t="s">
        <v>854</v>
      </c>
      <c r="C134" s="45">
        <f>SUM(C135:C140)</f>
        <v>0</v>
      </c>
    </row>
    <row ht="17.0" customHeight="1" x14ac:dyDescent="0.15" r="135" spans="1:3">
      <c r="A135" s="22">
        <v>2012301</v>
      </c>
      <c r="B135" s="22" t="s">
        <v>775</v>
      </c>
      <c r="C135" s="48">
        <v>0</v>
      </c>
    </row>
    <row ht="17.0" customHeight="1" x14ac:dyDescent="0.15" r="136" spans="1:3">
      <c r="A136" s="22">
        <v>2012302</v>
      </c>
      <c r="B136" s="22" t="s">
        <v>776</v>
      </c>
      <c r="C136" s="48">
        <v>0</v>
      </c>
    </row>
    <row ht="17.0" customHeight="1" x14ac:dyDescent="0.15" r="137" spans="1:3">
      <c r="A137" s="22">
        <v>2012303</v>
      </c>
      <c r="B137" s="22" t="s">
        <v>777</v>
      </c>
      <c r="C137" s="48">
        <v>0</v>
      </c>
    </row>
    <row ht="17.0" customHeight="1" x14ac:dyDescent="0.15" r="138" spans="1:3">
      <c r="A138" s="22">
        <v>2012304</v>
      </c>
      <c r="B138" s="22" t="s">
        <v>855</v>
      </c>
      <c r="C138" s="48">
        <v>0</v>
      </c>
    </row>
    <row ht="17.0" customHeight="1" x14ac:dyDescent="0.15" r="139" spans="1:3">
      <c r="A139" s="22">
        <v>2012350</v>
      </c>
      <c r="B139" s="22" t="s">
        <v>784</v>
      </c>
      <c r="C139" s="48">
        <v>0</v>
      </c>
    </row>
    <row ht="17.0" customHeight="1" x14ac:dyDescent="0.15" r="140" spans="1:3">
      <c r="A140" s="22">
        <v>2012399</v>
      </c>
      <c r="B140" s="22" t="s">
        <v>856</v>
      </c>
      <c r="C140" s="48">
        <v>0</v>
      </c>
    </row>
    <row ht="17.0" customHeight="1" x14ac:dyDescent="0.15" r="141" spans="1:3">
      <c r="A141" s="22">
        <v>20125</v>
      </c>
      <c r="B141" s="46" t="s">
        <v>857</v>
      </c>
      <c r="C141" s="45">
        <f>SUM(C142:C148)</f>
        <v>0</v>
      </c>
    </row>
    <row ht="17.0" customHeight="1" x14ac:dyDescent="0.15" r="142" spans="1:3">
      <c r="A142" s="22">
        <v>2012501</v>
      </c>
      <c r="B142" s="22" t="s">
        <v>775</v>
      </c>
      <c r="C142" s="48">
        <v>0</v>
      </c>
    </row>
    <row ht="17.0" customHeight="1" x14ac:dyDescent="0.15" r="143" spans="1:3">
      <c r="A143" s="22">
        <v>2012502</v>
      </c>
      <c r="B143" s="22" t="s">
        <v>776</v>
      </c>
      <c r="C143" s="48">
        <v>0</v>
      </c>
    </row>
    <row ht="17.0" customHeight="1" x14ac:dyDescent="0.15" r="144" spans="1:3">
      <c r="A144" s="22">
        <v>2012503</v>
      </c>
      <c r="B144" s="22" t="s">
        <v>777</v>
      </c>
      <c r="C144" s="48">
        <v>0</v>
      </c>
    </row>
    <row ht="17.0" customHeight="1" x14ac:dyDescent="0.15" r="145" spans="1:3">
      <c r="A145" s="22">
        <v>2012504</v>
      </c>
      <c r="B145" s="22" t="s">
        <v>858</v>
      </c>
      <c r="C145" s="48">
        <v>0</v>
      </c>
    </row>
    <row ht="17.0" customHeight="1" x14ac:dyDescent="0.15" r="146" spans="1:3">
      <c r="A146" s="22">
        <v>2012505</v>
      </c>
      <c r="B146" s="22" t="s">
        <v>859</v>
      </c>
      <c r="C146" s="48">
        <v>0</v>
      </c>
    </row>
    <row ht="17.0" customHeight="1" x14ac:dyDescent="0.15" r="147" spans="1:3">
      <c r="A147" s="22">
        <v>2012550</v>
      </c>
      <c r="B147" s="22" t="s">
        <v>784</v>
      </c>
      <c r="C147" s="48">
        <v>0</v>
      </c>
    </row>
    <row ht="17.0" customHeight="1" x14ac:dyDescent="0.15" r="148" spans="1:3">
      <c r="A148" s="22">
        <v>2012599</v>
      </c>
      <c r="B148" s="22" t="s">
        <v>860</v>
      </c>
      <c r="C148" s="48">
        <v>0</v>
      </c>
    </row>
    <row ht="17.0" customHeight="1" x14ac:dyDescent="0.15" r="149" spans="1:3">
      <c r="A149" s="22">
        <v>20126</v>
      </c>
      <c r="B149" s="46" t="s">
        <v>861</v>
      </c>
      <c r="C149" s="45">
        <f>SUM(C150:C154)</f>
        <v>417</v>
      </c>
    </row>
    <row ht="17.0" customHeight="1" x14ac:dyDescent="0.15" r="150" spans="1:3">
      <c r="A150" s="22">
        <v>2012601</v>
      </c>
      <c r="B150" s="22" t="s">
        <v>775</v>
      </c>
      <c r="C150" s="48">
        <v>80</v>
      </c>
    </row>
    <row ht="17.0" customHeight="1" x14ac:dyDescent="0.15" r="151" spans="1:3">
      <c r="A151" s="22">
        <v>2012602</v>
      </c>
      <c r="B151" s="22" t="s">
        <v>776</v>
      </c>
      <c r="C151" s="48">
        <v>0</v>
      </c>
    </row>
    <row ht="17.0" customHeight="1" x14ac:dyDescent="0.15" r="152" spans="1:3">
      <c r="A152" s="22">
        <v>2012603</v>
      </c>
      <c r="B152" s="22" t="s">
        <v>777</v>
      </c>
      <c r="C152" s="48">
        <v>39</v>
      </c>
    </row>
    <row ht="17.0" customHeight="1" x14ac:dyDescent="0.15" r="153" spans="1:3">
      <c r="A153" s="22">
        <v>2012604</v>
      </c>
      <c r="B153" s="22" t="s">
        <v>862</v>
      </c>
      <c r="C153" s="48">
        <v>298</v>
      </c>
    </row>
    <row ht="17.0" customHeight="1" x14ac:dyDescent="0.15" r="154" spans="1:3">
      <c r="A154" s="22">
        <v>2012699</v>
      </c>
      <c r="B154" s="22" t="s">
        <v>863</v>
      </c>
      <c r="C154" s="48">
        <v>0</v>
      </c>
    </row>
    <row ht="17.0" customHeight="1" x14ac:dyDescent="0.15" r="155" spans="1:3">
      <c r="A155" s="22">
        <v>20128</v>
      </c>
      <c r="B155" s="46" t="s">
        <v>864</v>
      </c>
      <c r="C155" s="45">
        <f>SUM(C156:C161)</f>
        <v>97</v>
      </c>
    </row>
    <row ht="17.0" customHeight="1" x14ac:dyDescent="0.15" r="156" spans="1:3">
      <c r="A156" s="22">
        <v>2012801</v>
      </c>
      <c r="B156" s="22" t="s">
        <v>775</v>
      </c>
      <c r="C156" s="48">
        <v>95</v>
      </c>
    </row>
    <row ht="17.0" customHeight="1" x14ac:dyDescent="0.15" r="157" spans="1:3">
      <c r="A157" s="22">
        <v>2012802</v>
      </c>
      <c r="B157" s="22" t="s">
        <v>776</v>
      </c>
      <c r="C157" s="48">
        <v>0</v>
      </c>
    </row>
    <row ht="17.0" customHeight="1" x14ac:dyDescent="0.15" r="158" spans="1:3">
      <c r="A158" s="22">
        <v>2012803</v>
      </c>
      <c r="B158" s="22" t="s">
        <v>777</v>
      </c>
      <c r="C158" s="48">
        <v>0</v>
      </c>
    </row>
    <row ht="17.0" customHeight="1" x14ac:dyDescent="0.15" r="159" spans="1:3">
      <c r="A159" s="22">
        <v>2012804</v>
      </c>
      <c r="B159" s="22" t="s">
        <v>789</v>
      </c>
      <c r="C159" s="48">
        <v>0</v>
      </c>
    </row>
    <row ht="17.0" customHeight="1" x14ac:dyDescent="0.15" r="160" spans="1:3">
      <c r="A160" s="22">
        <v>2012850</v>
      </c>
      <c r="B160" s="22" t="s">
        <v>784</v>
      </c>
      <c r="C160" s="48">
        <v>0</v>
      </c>
    </row>
    <row ht="17.0" customHeight="1" x14ac:dyDescent="0.15" r="161" spans="1:3">
      <c r="A161" s="22">
        <v>2012899</v>
      </c>
      <c r="B161" s="22" t="s">
        <v>865</v>
      </c>
      <c r="C161" s="48">
        <v>2</v>
      </c>
    </row>
    <row ht="17.0" customHeight="1" x14ac:dyDescent="0.15" r="162" spans="1:3">
      <c r="A162" s="22">
        <v>20129</v>
      </c>
      <c r="B162" s="46" t="s">
        <v>866</v>
      </c>
      <c r="C162" s="45">
        <f>SUM(C163:C168)</f>
        <v>201</v>
      </c>
    </row>
    <row ht="17.0" customHeight="1" x14ac:dyDescent="0.15" r="163" spans="1:3">
      <c r="A163" s="22">
        <v>2012901</v>
      </c>
      <c r="B163" s="22" t="s">
        <v>775</v>
      </c>
      <c r="C163" s="48">
        <v>114</v>
      </c>
    </row>
    <row ht="17.0" customHeight="1" x14ac:dyDescent="0.15" r="164" spans="1:3">
      <c r="A164" s="22">
        <v>2012902</v>
      </c>
      <c r="B164" s="22" t="s">
        <v>776</v>
      </c>
      <c r="C164" s="48">
        <v>0</v>
      </c>
    </row>
    <row ht="17.0" customHeight="1" x14ac:dyDescent="0.15" r="165" spans="1:3">
      <c r="A165" s="22">
        <v>2012903</v>
      </c>
      <c r="B165" s="22" t="s">
        <v>777</v>
      </c>
      <c r="C165" s="48">
        <v>0</v>
      </c>
    </row>
    <row ht="17.0" customHeight="1" x14ac:dyDescent="0.15" r="166" spans="1:3">
      <c r="A166" s="22">
        <v>2012906</v>
      </c>
      <c r="B166" s="22" t="s">
        <v>867</v>
      </c>
      <c r="C166" s="48">
        <v>5</v>
      </c>
    </row>
    <row ht="17.0" customHeight="1" x14ac:dyDescent="0.15" r="167" spans="1:3">
      <c r="A167" s="22">
        <v>2012950</v>
      </c>
      <c r="B167" s="22" t="s">
        <v>784</v>
      </c>
      <c r="C167" s="48">
        <v>0</v>
      </c>
    </row>
    <row ht="17.0" customHeight="1" x14ac:dyDescent="0.15" r="168" spans="1:3">
      <c r="A168" s="22">
        <v>2012999</v>
      </c>
      <c r="B168" s="22" t="s">
        <v>868</v>
      </c>
      <c r="C168" s="48">
        <v>82</v>
      </c>
    </row>
    <row ht="17.0" customHeight="1" x14ac:dyDescent="0.15" r="169" spans="1:3">
      <c r="A169" s="22">
        <v>20131</v>
      </c>
      <c r="B169" s="46" t="s">
        <v>869</v>
      </c>
      <c r="C169" s="45">
        <f>SUM(C170:C175)</f>
        <v>2667</v>
      </c>
    </row>
    <row ht="17.0" customHeight="1" x14ac:dyDescent="0.15" r="170" spans="1:3">
      <c r="A170" s="22">
        <v>2013101</v>
      </c>
      <c r="B170" s="22" t="s">
        <v>775</v>
      </c>
      <c r="C170" s="48">
        <v>605</v>
      </c>
    </row>
    <row ht="17.0" customHeight="1" x14ac:dyDescent="0.15" r="171" spans="1:3">
      <c r="A171" s="22">
        <v>2013102</v>
      </c>
      <c r="B171" s="22" t="s">
        <v>776</v>
      </c>
      <c r="C171" s="48">
        <v>0</v>
      </c>
    </row>
    <row ht="17.0" customHeight="1" x14ac:dyDescent="0.15" r="172" spans="1:3">
      <c r="A172" s="22">
        <v>2013103</v>
      </c>
      <c r="B172" s="22" t="s">
        <v>777</v>
      </c>
      <c r="C172" s="48">
        <v>746</v>
      </c>
    </row>
    <row ht="17.0" customHeight="1" x14ac:dyDescent="0.15" r="173" spans="1:3">
      <c r="A173" s="22">
        <v>2013105</v>
      </c>
      <c r="B173" s="22" t="s">
        <v>870</v>
      </c>
      <c r="C173" s="48">
        <v>0</v>
      </c>
    </row>
    <row ht="17.0" customHeight="1" x14ac:dyDescent="0.15" r="174" spans="1:3">
      <c r="A174" s="22">
        <v>2013150</v>
      </c>
      <c r="B174" s="22" t="s">
        <v>784</v>
      </c>
      <c r="C174" s="48">
        <v>206</v>
      </c>
    </row>
    <row ht="17.0" customHeight="1" x14ac:dyDescent="0.15" r="175" spans="1:3">
      <c r="A175" s="22">
        <v>2013199</v>
      </c>
      <c r="B175" s="22" t="s">
        <v>871</v>
      </c>
      <c r="C175" s="48">
        <v>1110</v>
      </c>
    </row>
    <row ht="17.0" customHeight="1" x14ac:dyDescent="0.15" r="176" spans="1:3">
      <c r="A176" s="22">
        <v>20132</v>
      </c>
      <c r="B176" s="46" t="s">
        <v>872</v>
      </c>
      <c r="C176" s="45">
        <f>SUM(C177:C182)</f>
        <v>5482</v>
      </c>
    </row>
    <row ht="17.0" customHeight="1" x14ac:dyDescent="0.15" r="177" spans="1:3">
      <c r="A177" s="22">
        <v>2013201</v>
      </c>
      <c r="B177" s="22" t="s">
        <v>775</v>
      </c>
      <c r="C177" s="48">
        <v>201</v>
      </c>
    </row>
    <row ht="17.0" customHeight="1" x14ac:dyDescent="0.15" r="178" spans="1:3">
      <c r="A178" s="22">
        <v>2013202</v>
      </c>
      <c r="B178" s="22" t="s">
        <v>776</v>
      </c>
      <c r="C178" s="48">
        <v>0</v>
      </c>
    </row>
    <row ht="17.0" customHeight="1" x14ac:dyDescent="0.15" r="179" spans="1:3">
      <c r="A179" s="22">
        <v>2013203</v>
      </c>
      <c r="B179" s="22" t="s">
        <v>777</v>
      </c>
      <c r="C179" s="48">
        <v>0</v>
      </c>
    </row>
    <row ht="17.0" customHeight="1" x14ac:dyDescent="0.15" r="180" spans="1:3">
      <c r="A180" s="22">
        <v>2013204</v>
      </c>
      <c r="B180" s="22" t="s">
        <v>873</v>
      </c>
      <c r="C180" s="48">
        <v>0</v>
      </c>
    </row>
    <row ht="17.0" customHeight="1" x14ac:dyDescent="0.15" r="181" spans="1:3">
      <c r="A181" s="22">
        <v>2013250</v>
      </c>
      <c r="B181" s="22" t="s">
        <v>784</v>
      </c>
      <c r="C181" s="48">
        <v>125</v>
      </c>
    </row>
    <row ht="17.0" customHeight="1" x14ac:dyDescent="0.15" r="182" spans="1:3">
      <c r="A182" s="22">
        <v>2013299</v>
      </c>
      <c r="B182" s="22" t="s">
        <v>874</v>
      </c>
      <c r="C182" s="48">
        <v>5156</v>
      </c>
    </row>
    <row ht="17.0" customHeight="1" x14ac:dyDescent="0.15" r="183" spans="1:3">
      <c r="A183" s="22">
        <v>20133</v>
      </c>
      <c r="B183" s="46" t="s">
        <v>875</v>
      </c>
      <c r="C183" s="45">
        <f>SUM(C184:C189)</f>
        <v>858</v>
      </c>
    </row>
    <row ht="17.0" customHeight="1" x14ac:dyDescent="0.15" r="184" spans="1:3">
      <c r="A184" s="22">
        <v>2013301</v>
      </c>
      <c r="B184" s="22" t="s">
        <v>775</v>
      </c>
      <c r="C184" s="48">
        <v>146</v>
      </c>
    </row>
    <row ht="17.0" customHeight="1" x14ac:dyDescent="0.15" r="185" spans="1:3">
      <c r="A185" s="22">
        <v>2013302</v>
      </c>
      <c r="B185" s="22" t="s">
        <v>776</v>
      </c>
      <c r="C185" s="48">
        <v>0</v>
      </c>
    </row>
    <row ht="17.0" customHeight="1" x14ac:dyDescent="0.15" r="186" spans="1:3">
      <c r="A186" s="22">
        <v>2013303</v>
      </c>
      <c r="B186" s="22" t="s">
        <v>777</v>
      </c>
      <c r="C186" s="48">
        <v>0</v>
      </c>
    </row>
    <row ht="17.0" customHeight="1" x14ac:dyDescent="0.15" r="187" spans="1:3">
      <c r="A187" s="22">
        <v>2013304</v>
      </c>
      <c r="B187" s="22" t="s">
        <v>876</v>
      </c>
      <c r="C187" s="48">
        <v>0</v>
      </c>
    </row>
    <row ht="17.0" customHeight="1" x14ac:dyDescent="0.15" r="188" spans="1:3">
      <c r="A188" s="22">
        <v>2013350</v>
      </c>
      <c r="B188" s="22" t="s">
        <v>784</v>
      </c>
      <c r="C188" s="48">
        <v>88</v>
      </c>
    </row>
    <row ht="17.0" customHeight="1" x14ac:dyDescent="0.15" r="189" spans="1:3">
      <c r="A189" s="22">
        <v>2013399</v>
      </c>
      <c r="B189" s="22" t="s">
        <v>877</v>
      </c>
      <c r="C189" s="48">
        <v>624</v>
      </c>
    </row>
    <row ht="17.0" customHeight="1" x14ac:dyDescent="0.15" r="190" spans="1:3">
      <c r="A190" s="22">
        <v>20134</v>
      </c>
      <c r="B190" s="46" t="s">
        <v>878</v>
      </c>
      <c r="C190" s="45">
        <f>SUM(C191:C197)</f>
        <v>148</v>
      </c>
    </row>
    <row ht="17.0" customHeight="1" x14ac:dyDescent="0.15" r="191" spans="1:3">
      <c r="A191" s="22">
        <v>2013401</v>
      </c>
      <c r="B191" s="22" t="s">
        <v>775</v>
      </c>
      <c r="C191" s="48">
        <v>80</v>
      </c>
    </row>
    <row ht="17.0" customHeight="1" x14ac:dyDescent="0.15" r="192" spans="1:3">
      <c r="A192" s="22">
        <v>2013402</v>
      </c>
      <c r="B192" s="22" t="s">
        <v>776</v>
      </c>
      <c r="C192" s="48">
        <v>0</v>
      </c>
    </row>
    <row ht="17.0" customHeight="1" x14ac:dyDescent="0.15" r="193" spans="1:3">
      <c r="A193" s="22">
        <v>2013403</v>
      </c>
      <c r="B193" s="22" t="s">
        <v>777</v>
      </c>
      <c r="C193" s="48">
        <v>0</v>
      </c>
    </row>
    <row ht="17.0" customHeight="1" x14ac:dyDescent="0.15" r="194" spans="1:3">
      <c r="A194" s="22">
        <v>2013404</v>
      </c>
      <c r="B194" s="22" t="s">
        <v>879</v>
      </c>
      <c r="C194" s="48">
        <v>2</v>
      </c>
    </row>
    <row ht="17.0" customHeight="1" x14ac:dyDescent="0.15" r="195" spans="1:3">
      <c r="A195" s="22">
        <v>2013405</v>
      </c>
      <c r="B195" s="22" t="s">
        <v>880</v>
      </c>
      <c r="C195" s="48">
        <v>1</v>
      </c>
    </row>
    <row ht="17.0" customHeight="1" x14ac:dyDescent="0.15" r="196" spans="1:3">
      <c r="A196" s="22">
        <v>2013450</v>
      </c>
      <c r="B196" s="22" t="s">
        <v>784</v>
      </c>
      <c r="C196" s="48">
        <v>34</v>
      </c>
    </row>
    <row ht="17.0" customHeight="1" x14ac:dyDescent="0.15" r="197" spans="1:3">
      <c r="A197" s="22">
        <v>2013499</v>
      </c>
      <c r="B197" s="22" t="s">
        <v>881</v>
      </c>
      <c r="C197" s="48">
        <v>31</v>
      </c>
    </row>
    <row ht="17.0" customHeight="1" x14ac:dyDescent="0.15" r="198" spans="1:3">
      <c r="A198" s="22">
        <v>20135</v>
      </c>
      <c r="B198" s="46" t="s">
        <v>882</v>
      </c>
      <c r="C198" s="45">
        <f>SUM(C199:C203)</f>
        <v>0</v>
      </c>
    </row>
    <row ht="17.0" customHeight="1" x14ac:dyDescent="0.15" r="199" spans="1:3">
      <c r="A199" s="22">
        <v>2013501</v>
      </c>
      <c r="B199" s="22" t="s">
        <v>775</v>
      </c>
      <c r="C199" s="48">
        <v>0</v>
      </c>
    </row>
    <row ht="17.0" customHeight="1" x14ac:dyDescent="0.15" r="200" spans="1:3">
      <c r="A200" s="22">
        <v>2013502</v>
      </c>
      <c r="B200" s="22" t="s">
        <v>776</v>
      </c>
      <c r="C200" s="48">
        <v>0</v>
      </c>
    </row>
    <row ht="17.0" customHeight="1" x14ac:dyDescent="0.15" r="201" spans="1:3">
      <c r="A201" s="22">
        <v>2013503</v>
      </c>
      <c r="B201" s="22" t="s">
        <v>777</v>
      </c>
      <c r="C201" s="48">
        <v>0</v>
      </c>
    </row>
    <row ht="17.0" customHeight="1" x14ac:dyDescent="0.15" r="202" spans="1:3">
      <c r="A202" s="22">
        <v>2013550</v>
      </c>
      <c r="B202" s="22" t="s">
        <v>784</v>
      </c>
      <c r="C202" s="48">
        <v>0</v>
      </c>
    </row>
    <row ht="17.0" customHeight="1" x14ac:dyDescent="0.15" r="203" spans="1:3">
      <c r="A203" s="22">
        <v>2013599</v>
      </c>
      <c r="B203" s="22" t="s">
        <v>883</v>
      </c>
      <c r="C203" s="48">
        <v>0</v>
      </c>
    </row>
    <row ht="17.0" customHeight="1" x14ac:dyDescent="0.15" r="204" spans="1:3">
      <c r="A204" s="22">
        <v>20136</v>
      </c>
      <c r="B204" s="46" t="s">
        <v>884</v>
      </c>
      <c r="C204" s="45">
        <f>SUM(C205:C209)</f>
        <v>1364</v>
      </c>
    </row>
    <row ht="17.0" customHeight="1" x14ac:dyDescent="0.15" r="205" spans="1:3">
      <c r="A205" s="22">
        <v>2013601</v>
      </c>
      <c r="B205" s="22" t="s">
        <v>775</v>
      </c>
      <c r="C205" s="48">
        <v>459</v>
      </c>
    </row>
    <row ht="17.0" customHeight="1" x14ac:dyDescent="0.15" r="206" spans="1:3">
      <c r="A206" s="22">
        <v>2013602</v>
      </c>
      <c r="B206" s="22" t="s">
        <v>776</v>
      </c>
      <c r="C206" s="48">
        <v>0</v>
      </c>
    </row>
    <row ht="17.0" customHeight="1" x14ac:dyDescent="0.15" r="207" spans="1:3">
      <c r="A207" s="22">
        <v>2013603</v>
      </c>
      <c r="B207" s="22" t="s">
        <v>777</v>
      </c>
      <c r="C207" s="48">
        <v>0</v>
      </c>
    </row>
    <row ht="17.0" customHeight="1" x14ac:dyDescent="0.15" r="208" spans="1:3">
      <c r="A208" s="22">
        <v>2013650</v>
      </c>
      <c r="B208" s="22" t="s">
        <v>784</v>
      </c>
      <c r="C208" s="48">
        <v>192</v>
      </c>
    </row>
    <row ht="17.0" customHeight="1" x14ac:dyDescent="0.15" r="209" spans="1:3">
      <c r="A209" s="22">
        <v>2013699</v>
      </c>
      <c r="B209" s="22" t="s">
        <v>885</v>
      </c>
      <c r="C209" s="48">
        <v>713</v>
      </c>
    </row>
    <row ht="17.0" customHeight="1" x14ac:dyDescent="0.15" r="210" spans="1:3">
      <c r="A210" s="22">
        <v>20137</v>
      </c>
      <c r="B210" s="46" t="s">
        <v>886</v>
      </c>
      <c r="C210" s="45">
        <f>SUM(C211:C216)</f>
        <v>0</v>
      </c>
    </row>
    <row ht="17.0" customHeight="1" x14ac:dyDescent="0.15" r="211" spans="1:3">
      <c r="A211" s="22">
        <v>2013701</v>
      </c>
      <c r="B211" s="22" t="s">
        <v>775</v>
      </c>
      <c r="C211" s="48">
        <v>0</v>
      </c>
    </row>
    <row ht="17.0" customHeight="1" x14ac:dyDescent="0.15" r="212" spans="1:3">
      <c r="A212" s="22">
        <v>2013702</v>
      </c>
      <c r="B212" s="22" t="s">
        <v>776</v>
      </c>
      <c r="C212" s="48">
        <v>0</v>
      </c>
    </row>
    <row ht="17.0" customHeight="1" x14ac:dyDescent="0.15" r="213" spans="1:3">
      <c r="A213" s="22">
        <v>2013703</v>
      </c>
      <c r="B213" s="22" t="s">
        <v>777</v>
      </c>
      <c r="C213" s="48">
        <v>0</v>
      </c>
    </row>
    <row ht="17.0" customHeight="1" x14ac:dyDescent="0.15" r="214" spans="1:3">
      <c r="A214" s="22">
        <v>2013704</v>
      </c>
      <c r="B214" s="22" t="s">
        <v>887</v>
      </c>
      <c r="C214" s="48">
        <v>0</v>
      </c>
    </row>
    <row ht="17.0" customHeight="1" x14ac:dyDescent="0.15" r="215" spans="1:3">
      <c r="A215" s="22">
        <v>2013750</v>
      </c>
      <c r="B215" s="22" t="s">
        <v>784</v>
      </c>
      <c r="C215" s="48">
        <v>0</v>
      </c>
    </row>
    <row ht="17.0" customHeight="1" x14ac:dyDescent="0.15" r="216" spans="1:3">
      <c r="A216" s="22">
        <v>2013799</v>
      </c>
      <c r="B216" s="22" t="s">
        <v>888</v>
      </c>
      <c r="C216" s="48">
        <v>0</v>
      </c>
    </row>
    <row ht="17.0" customHeight="1" x14ac:dyDescent="0.15" r="217" spans="1:3">
      <c r="A217" s="22">
        <v>20138</v>
      </c>
      <c r="B217" s="46" t="s">
        <v>889</v>
      </c>
      <c r="C217" s="45">
        <f>SUM(C218:C231)</f>
        <v>2031</v>
      </c>
    </row>
    <row ht="17.0" customHeight="1" x14ac:dyDescent="0.15" r="218" spans="1:3">
      <c r="A218" s="22">
        <v>2013801</v>
      </c>
      <c r="B218" s="22" t="s">
        <v>775</v>
      </c>
      <c r="C218" s="48">
        <v>915</v>
      </c>
    </row>
    <row ht="17.0" customHeight="1" x14ac:dyDescent="0.15" r="219" spans="1:3">
      <c r="A219" s="22">
        <v>2013802</v>
      </c>
      <c r="B219" s="22" t="s">
        <v>776</v>
      </c>
      <c r="C219" s="48">
        <v>3</v>
      </c>
    </row>
    <row ht="17.0" customHeight="1" x14ac:dyDescent="0.15" r="220" spans="1:3">
      <c r="A220" s="22">
        <v>2013803</v>
      </c>
      <c r="B220" s="22" t="s">
        <v>777</v>
      </c>
      <c r="C220" s="48">
        <v>0</v>
      </c>
    </row>
    <row ht="17.0" customHeight="1" x14ac:dyDescent="0.15" r="221" spans="1:3">
      <c r="A221" s="22">
        <v>2013804</v>
      </c>
      <c r="B221" s="22" t="s">
        <v>890</v>
      </c>
      <c r="C221" s="48">
        <v>9</v>
      </c>
    </row>
    <row ht="17.0" customHeight="1" x14ac:dyDescent="0.15" r="222" spans="1:3">
      <c r="A222" s="22">
        <v>2013805</v>
      </c>
      <c r="B222" s="22" t="s">
        <v>891</v>
      </c>
      <c r="C222" s="48">
        <v>49</v>
      </c>
    </row>
    <row ht="17.0" customHeight="1" x14ac:dyDescent="0.15" r="223" spans="1:3">
      <c r="A223" s="22">
        <v>2013808</v>
      </c>
      <c r="B223" s="22" t="s">
        <v>816</v>
      </c>
      <c r="C223" s="48">
        <v>0</v>
      </c>
    </row>
    <row ht="17.0" customHeight="1" x14ac:dyDescent="0.15" r="224" spans="1:3">
      <c r="A224" s="22">
        <v>2013810</v>
      </c>
      <c r="B224" s="22" t="s">
        <v>892</v>
      </c>
      <c r="C224" s="48">
        <v>0</v>
      </c>
    </row>
    <row ht="17.0" customHeight="1" x14ac:dyDescent="0.15" r="225" spans="1:3">
      <c r="A225" s="22">
        <v>2013812</v>
      </c>
      <c r="B225" s="22" t="s">
        <v>893</v>
      </c>
      <c r="C225" s="48">
        <v>5</v>
      </c>
    </row>
    <row ht="17.0" customHeight="1" x14ac:dyDescent="0.15" r="226" spans="1:3">
      <c r="A226" s="22">
        <v>2013813</v>
      </c>
      <c r="B226" s="22" t="s">
        <v>894</v>
      </c>
      <c r="C226" s="48">
        <v>0</v>
      </c>
    </row>
    <row ht="17.0" customHeight="1" x14ac:dyDescent="0.15" r="227" spans="1:3">
      <c r="A227" s="22">
        <v>2013814</v>
      </c>
      <c r="B227" s="22" t="s">
        <v>895</v>
      </c>
      <c r="C227" s="48">
        <v>0</v>
      </c>
    </row>
    <row ht="17.0" customHeight="1" x14ac:dyDescent="0.15" r="228" spans="1:3">
      <c r="A228" s="22">
        <v>2013815</v>
      </c>
      <c r="B228" s="22" t="s">
        <v>896</v>
      </c>
      <c r="C228" s="48">
        <v>0</v>
      </c>
    </row>
    <row ht="17.0" customHeight="1" x14ac:dyDescent="0.15" r="229" spans="1:3">
      <c r="A229" s="22">
        <v>2013816</v>
      </c>
      <c r="B229" s="22" t="s">
        <v>897</v>
      </c>
      <c r="C229" s="48">
        <v>48</v>
      </c>
    </row>
    <row ht="17.0" customHeight="1" x14ac:dyDescent="0.15" r="230" spans="1:3">
      <c r="A230" s="22">
        <v>2013850</v>
      </c>
      <c r="B230" s="22" t="s">
        <v>784</v>
      </c>
      <c r="C230" s="48">
        <v>669</v>
      </c>
    </row>
    <row ht="17.0" customHeight="1" x14ac:dyDescent="0.15" r="231" spans="1:3">
      <c r="A231" s="22">
        <v>2013899</v>
      </c>
      <c r="B231" s="22" t="s">
        <v>898</v>
      </c>
      <c r="C231" s="48">
        <v>333</v>
      </c>
    </row>
    <row ht="17.0" customHeight="1" x14ac:dyDescent="0.15" r="232" spans="1:3">
      <c r="A232" s="22">
        <v>20199</v>
      </c>
      <c r="B232" s="46" t="s">
        <v>899</v>
      </c>
      <c r="C232" s="45">
        <f>SUM(C233:C234)</f>
        <v>276</v>
      </c>
    </row>
    <row ht="17.0" customHeight="1" x14ac:dyDescent="0.15" r="233" spans="1:3">
      <c r="A233" s="22">
        <v>2019901</v>
      </c>
      <c r="B233" s="22" t="s">
        <v>900</v>
      </c>
      <c r="C233" s="48">
        <v>0</v>
      </c>
    </row>
    <row ht="17.0" customHeight="1" x14ac:dyDescent="0.15" r="234" spans="1:3">
      <c r="A234" s="22">
        <v>2019999</v>
      </c>
      <c r="B234" s="22" t="s">
        <v>901</v>
      </c>
      <c r="C234" s="48">
        <v>276</v>
      </c>
    </row>
    <row ht="17.0" customHeight="1" x14ac:dyDescent="0.15" r="235" spans="1:3">
      <c r="A235" s="22">
        <v>202</v>
      </c>
      <c r="B235" s="46" t="s">
        <v>902</v>
      </c>
      <c r="C235" s="45">
        <f>SUM(C236,C243,C246,C249,C255,C260,C262,C267,C273)</f>
        <v>0</v>
      </c>
    </row>
    <row ht="17.0" customHeight="1" x14ac:dyDescent="0.15" r="236" spans="1:3">
      <c r="A236" s="22">
        <v>20201</v>
      </c>
      <c r="B236" s="46" t="s">
        <v>903</v>
      </c>
      <c r="C236" s="45">
        <f>SUM(C237:C242)</f>
        <v>0</v>
      </c>
    </row>
    <row ht="17.0" customHeight="1" x14ac:dyDescent="0.15" r="237" spans="1:3">
      <c r="A237" s="22">
        <v>2020101</v>
      </c>
      <c r="B237" s="22" t="s">
        <v>775</v>
      </c>
      <c r="C237" s="48">
        <v>0</v>
      </c>
    </row>
    <row ht="17.0" customHeight="1" x14ac:dyDescent="0.15" r="238" spans="1:3">
      <c r="A238" s="22">
        <v>2020102</v>
      </c>
      <c r="B238" s="22" t="s">
        <v>776</v>
      </c>
      <c r="C238" s="48">
        <v>0</v>
      </c>
    </row>
    <row ht="17.0" customHeight="1" x14ac:dyDescent="0.15" r="239" spans="1:3">
      <c r="A239" s="22">
        <v>2020103</v>
      </c>
      <c r="B239" s="22" t="s">
        <v>777</v>
      </c>
      <c r="C239" s="48">
        <v>0</v>
      </c>
    </row>
    <row ht="17.0" customHeight="1" x14ac:dyDescent="0.15" r="240" spans="1:3">
      <c r="A240" s="22">
        <v>2020104</v>
      </c>
      <c r="B240" s="22" t="s">
        <v>870</v>
      </c>
      <c r="C240" s="48">
        <v>0</v>
      </c>
    </row>
    <row ht="17.0" customHeight="1" x14ac:dyDescent="0.15" r="241" spans="1:3">
      <c r="A241" s="22">
        <v>2020150</v>
      </c>
      <c r="B241" s="22" t="s">
        <v>784</v>
      </c>
      <c r="C241" s="48">
        <v>0</v>
      </c>
    </row>
    <row ht="17.0" customHeight="1" x14ac:dyDescent="0.15" r="242" spans="1:3">
      <c r="A242" s="22">
        <v>2020199</v>
      </c>
      <c r="B242" s="22" t="s">
        <v>904</v>
      </c>
      <c r="C242" s="48">
        <v>0</v>
      </c>
    </row>
    <row ht="17.0" customHeight="1" x14ac:dyDescent="0.15" r="243" spans="1:3">
      <c r="A243" s="22">
        <v>20202</v>
      </c>
      <c r="B243" s="46" t="s">
        <v>905</v>
      </c>
      <c r="C243" s="45">
        <f>SUM(C244:C245)</f>
        <v>0</v>
      </c>
    </row>
    <row ht="17.0" customHeight="1" x14ac:dyDescent="0.15" r="244" spans="1:3">
      <c r="A244" s="22">
        <v>2020201</v>
      </c>
      <c r="B244" s="22" t="s">
        <v>906</v>
      </c>
      <c r="C244" s="48">
        <v>0</v>
      </c>
    </row>
    <row ht="17.0" customHeight="1" x14ac:dyDescent="0.15" r="245" spans="1:3">
      <c r="A245" s="22">
        <v>2020202</v>
      </c>
      <c r="B245" s="22" t="s">
        <v>907</v>
      </c>
      <c r="C245" s="48">
        <v>0</v>
      </c>
    </row>
    <row ht="17.0" customHeight="1" x14ac:dyDescent="0.15" r="246" spans="1:3">
      <c r="A246" s="22">
        <v>20203</v>
      </c>
      <c r="B246" s="46" t="s">
        <v>908</v>
      </c>
      <c r="C246" s="45">
        <f>SUM(C247:C248)</f>
        <v>0</v>
      </c>
    </row>
    <row ht="17.0" customHeight="1" x14ac:dyDescent="0.15" r="247" spans="1:3">
      <c r="A247" s="22">
        <v>2020304</v>
      </c>
      <c r="B247" s="22" t="s">
        <v>909</v>
      </c>
      <c r="C247" s="48">
        <v>0</v>
      </c>
    </row>
    <row ht="17.0" customHeight="1" x14ac:dyDescent="0.15" r="248" spans="1:3">
      <c r="A248" s="22">
        <v>2020306</v>
      </c>
      <c r="B248" s="22" t="s">
        <v>910</v>
      </c>
      <c r="C248" s="48">
        <v>0</v>
      </c>
    </row>
    <row ht="17.0" customHeight="1" x14ac:dyDescent="0.15" r="249" spans="1:3">
      <c r="A249" s="22">
        <v>20204</v>
      </c>
      <c r="B249" s="46" t="s">
        <v>911</v>
      </c>
      <c r="C249" s="45">
        <f>SUM(C250:C254)</f>
        <v>0</v>
      </c>
    </row>
    <row ht="17.0" customHeight="1" x14ac:dyDescent="0.15" r="250" spans="1:3">
      <c r="A250" s="22">
        <v>2020401</v>
      </c>
      <c r="B250" s="22" t="s">
        <v>912</v>
      </c>
      <c r="C250" s="48">
        <v>0</v>
      </c>
    </row>
    <row ht="17.0" customHeight="1" x14ac:dyDescent="0.15" r="251" spans="1:3">
      <c r="A251" s="22">
        <v>2020402</v>
      </c>
      <c r="B251" s="22" t="s">
        <v>913</v>
      </c>
      <c r="C251" s="48">
        <v>0</v>
      </c>
    </row>
    <row ht="17.0" customHeight="1" x14ac:dyDescent="0.15" r="252" spans="1:3">
      <c r="A252" s="22">
        <v>2020403</v>
      </c>
      <c r="B252" s="22" t="s">
        <v>914</v>
      </c>
      <c r="C252" s="48">
        <v>0</v>
      </c>
    </row>
    <row ht="17.0" customHeight="1" x14ac:dyDescent="0.15" r="253" spans="1:3">
      <c r="A253" s="22">
        <v>2020404</v>
      </c>
      <c r="B253" s="22" t="s">
        <v>915</v>
      </c>
      <c r="C253" s="48">
        <v>0</v>
      </c>
    </row>
    <row ht="17.0" customHeight="1" x14ac:dyDescent="0.15" r="254" spans="1:3">
      <c r="A254" s="22">
        <v>2020499</v>
      </c>
      <c r="B254" s="22" t="s">
        <v>916</v>
      </c>
      <c r="C254" s="48">
        <v>0</v>
      </c>
    </row>
    <row ht="17.0" customHeight="1" x14ac:dyDescent="0.15" r="255" spans="1:3">
      <c r="A255" s="22">
        <v>20205</v>
      </c>
      <c r="B255" s="46" t="s">
        <v>917</v>
      </c>
      <c r="C255" s="45">
        <f>SUM(C256:C259)</f>
        <v>0</v>
      </c>
    </row>
    <row ht="17.0" customHeight="1" x14ac:dyDescent="0.15" r="256" spans="1:3">
      <c r="A256" s="22">
        <v>2020503</v>
      </c>
      <c r="B256" s="22" t="s">
        <v>918</v>
      </c>
      <c r="C256" s="48">
        <v>0</v>
      </c>
    </row>
    <row ht="17.0" customHeight="1" x14ac:dyDescent="0.15" r="257" spans="1:3">
      <c r="A257" s="22">
        <v>2020504</v>
      </c>
      <c r="B257" s="22" t="s">
        <v>919</v>
      </c>
      <c r="C257" s="48">
        <v>0</v>
      </c>
    </row>
    <row ht="17.0" customHeight="1" x14ac:dyDescent="0.15" r="258" spans="1:3">
      <c r="A258" s="22">
        <v>2020505</v>
      </c>
      <c r="B258" s="22" t="s">
        <v>920</v>
      </c>
      <c r="C258" s="48">
        <v>0</v>
      </c>
    </row>
    <row ht="17.0" customHeight="1" x14ac:dyDescent="0.15" r="259" spans="1:3">
      <c r="A259" s="22">
        <v>2020599</v>
      </c>
      <c r="B259" s="22" t="s">
        <v>921</v>
      </c>
      <c r="C259" s="48">
        <v>0</v>
      </c>
    </row>
    <row ht="17.0" customHeight="1" x14ac:dyDescent="0.15" r="260" spans="1:3">
      <c r="A260" s="22">
        <v>20206</v>
      </c>
      <c r="B260" s="46" t="s">
        <v>922</v>
      </c>
      <c r="C260" s="45">
        <f>C261</f>
        <v>0</v>
      </c>
    </row>
    <row ht="17.0" customHeight="1" x14ac:dyDescent="0.15" r="261" spans="1:3">
      <c r="A261" s="22">
        <v>2020601</v>
      </c>
      <c r="B261" s="22" t="s">
        <v>923</v>
      </c>
      <c r="C261" s="48">
        <v>0</v>
      </c>
    </row>
    <row ht="17.0" customHeight="1" x14ac:dyDescent="0.15" r="262" spans="1:3">
      <c r="A262" s="22">
        <v>20207</v>
      </c>
      <c r="B262" s="46" t="s">
        <v>924</v>
      </c>
      <c r="C262" s="45">
        <f>SUM(C263:C266)</f>
        <v>0</v>
      </c>
    </row>
    <row ht="17.0" customHeight="1" x14ac:dyDescent="0.15" r="263" spans="1:3">
      <c r="A263" s="22">
        <v>2020701</v>
      </c>
      <c r="B263" s="22" t="s">
        <v>925</v>
      </c>
      <c r="C263" s="48">
        <v>0</v>
      </c>
    </row>
    <row ht="17.0" customHeight="1" x14ac:dyDescent="0.15" r="264" spans="1:3">
      <c r="A264" s="22">
        <v>2020702</v>
      </c>
      <c r="B264" s="22" t="s">
        <v>926</v>
      </c>
      <c r="C264" s="48">
        <v>0</v>
      </c>
    </row>
    <row ht="17.0" customHeight="1" x14ac:dyDescent="0.15" r="265" spans="1:3">
      <c r="A265" s="22">
        <v>2020703</v>
      </c>
      <c r="B265" s="22" t="s">
        <v>927</v>
      </c>
      <c r="C265" s="48">
        <v>0</v>
      </c>
    </row>
    <row ht="17.0" customHeight="1" x14ac:dyDescent="0.15" r="266" spans="1:3">
      <c r="A266" s="22">
        <v>2020799</v>
      </c>
      <c r="B266" s="22" t="s">
        <v>928</v>
      </c>
      <c r="C266" s="48">
        <v>0</v>
      </c>
    </row>
    <row ht="17.0" customHeight="1" x14ac:dyDescent="0.15" r="267" spans="1:3">
      <c r="A267" s="22">
        <v>20208</v>
      </c>
      <c r="B267" s="46" t="s">
        <v>929</v>
      </c>
      <c r="C267" s="45">
        <f>SUM(C268:C272)</f>
        <v>0</v>
      </c>
    </row>
    <row ht="17.0" customHeight="1" x14ac:dyDescent="0.15" r="268" spans="1:3">
      <c r="A268" s="22">
        <v>2020801</v>
      </c>
      <c r="B268" s="22" t="s">
        <v>775</v>
      </c>
      <c r="C268" s="48">
        <v>0</v>
      </c>
    </row>
    <row ht="17.0" customHeight="1" x14ac:dyDescent="0.15" r="269" spans="1:3">
      <c r="A269" s="22">
        <v>2020802</v>
      </c>
      <c r="B269" s="22" t="s">
        <v>776</v>
      </c>
      <c r="C269" s="48">
        <v>0</v>
      </c>
    </row>
    <row ht="17.0" customHeight="1" x14ac:dyDescent="0.15" r="270" spans="1:3">
      <c r="A270" s="22">
        <v>2020803</v>
      </c>
      <c r="B270" s="22" t="s">
        <v>777</v>
      </c>
      <c r="C270" s="48">
        <v>0</v>
      </c>
    </row>
    <row ht="17.0" customHeight="1" x14ac:dyDescent="0.15" r="271" spans="1:3">
      <c r="A271" s="22">
        <v>2020850</v>
      </c>
      <c r="B271" s="22" t="s">
        <v>784</v>
      </c>
      <c r="C271" s="48">
        <v>0</v>
      </c>
    </row>
    <row ht="17.0" customHeight="1" x14ac:dyDescent="0.15" r="272" spans="1:3">
      <c r="A272" s="22">
        <v>2020899</v>
      </c>
      <c r="B272" s="22" t="s">
        <v>930</v>
      </c>
      <c r="C272" s="48">
        <v>0</v>
      </c>
    </row>
    <row ht="17.0" customHeight="1" x14ac:dyDescent="0.15" r="273" spans="1:3">
      <c r="A273" s="22">
        <v>20299</v>
      </c>
      <c r="B273" s="46" t="s">
        <v>931</v>
      </c>
      <c r="C273" s="45">
        <f>C274</f>
        <v>0</v>
      </c>
    </row>
    <row ht="17.0" customHeight="1" x14ac:dyDescent="0.15" r="274" spans="1:3">
      <c r="A274" s="22">
        <v>2029999</v>
      </c>
      <c r="B274" s="22" t="s">
        <v>932</v>
      </c>
      <c r="C274" s="48">
        <v>0</v>
      </c>
    </row>
    <row ht="17.0" customHeight="1" x14ac:dyDescent="0.15" r="275" spans="1:3">
      <c r="A275" s="22">
        <v>203</v>
      </c>
      <c r="B275" s="46" t="s">
        <v>933</v>
      </c>
      <c r="C275" s="45">
        <f>SUM(C276,C280,C282,C284,C292)</f>
        <v>459</v>
      </c>
    </row>
    <row ht="17.0" customHeight="1" x14ac:dyDescent="0.15" r="276" spans="1:3">
      <c r="A276" s="22">
        <v>20301</v>
      </c>
      <c r="B276" s="46" t="s">
        <v>934</v>
      </c>
      <c r="C276" s="45">
        <f>SUM(C277:C279)</f>
        <v>0</v>
      </c>
    </row>
    <row ht="17.0" customHeight="1" x14ac:dyDescent="0.15" r="277" spans="1:3">
      <c r="A277" s="22">
        <v>2030101</v>
      </c>
      <c r="B277" s="22" t="s">
        <v>935</v>
      </c>
      <c r="C277" s="48">
        <v>0</v>
      </c>
    </row>
    <row ht="17.0" customHeight="1" x14ac:dyDescent="0.15" r="278" spans="1:3">
      <c r="A278" s="22">
        <v>2030102</v>
      </c>
      <c r="B278" s="22" t="s">
        <v>936</v>
      </c>
      <c r="C278" s="48">
        <v>0</v>
      </c>
    </row>
    <row ht="17.0" customHeight="1" x14ac:dyDescent="0.15" r="279" spans="1:3">
      <c r="A279" s="22">
        <v>2030199</v>
      </c>
      <c r="B279" s="22" t="s">
        <v>937</v>
      </c>
      <c r="C279" s="48">
        <v>0</v>
      </c>
    </row>
    <row ht="17.0" customHeight="1" x14ac:dyDescent="0.15" r="280" spans="1:3">
      <c r="A280" s="22">
        <v>20304</v>
      </c>
      <c r="B280" s="46" t="s">
        <v>938</v>
      </c>
      <c r="C280" s="45">
        <f>C281</f>
        <v>0</v>
      </c>
    </row>
    <row ht="17.0" customHeight="1" x14ac:dyDescent="0.15" r="281" spans="1:3">
      <c r="A281" s="22">
        <v>2030401</v>
      </c>
      <c r="B281" s="22" t="s">
        <v>939</v>
      </c>
      <c r="C281" s="48">
        <v>0</v>
      </c>
    </row>
    <row ht="17.0" customHeight="1" x14ac:dyDescent="0.15" r="282" spans="1:3">
      <c r="A282" s="22">
        <v>20305</v>
      </c>
      <c r="B282" s="46" t="s">
        <v>940</v>
      </c>
      <c r="C282" s="45">
        <f>C283</f>
        <v>0</v>
      </c>
    </row>
    <row ht="17.0" customHeight="1" x14ac:dyDescent="0.15" r="283" spans="1:3">
      <c r="A283" s="22">
        <v>2030501</v>
      </c>
      <c r="B283" s="22" t="s">
        <v>941</v>
      </c>
      <c r="C283" s="48">
        <v>0</v>
      </c>
    </row>
    <row ht="17.0" customHeight="1" x14ac:dyDescent="0.15" r="284" spans="1:3">
      <c r="A284" s="22">
        <v>20306</v>
      </c>
      <c r="B284" s="46" t="s">
        <v>942</v>
      </c>
      <c r="C284" s="45">
        <f>SUM(C285:C291)</f>
        <v>29</v>
      </c>
    </row>
    <row ht="17.0" customHeight="1" x14ac:dyDescent="0.15" r="285" spans="1:3">
      <c r="A285" s="22">
        <v>2030601</v>
      </c>
      <c r="B285" s="22" t="s">
        <v>943</v>
      </c>
      <c r="C285" s="48">
        <v>0</v>
      </c>
    </row>
    <row ht="17.0" customHeight="1" x14ac:dyDescent="0.15" r="286" spans="1:3">
      <c r="A286" s="22">
        <v>2030602</v>
      </c>
      <c r="B286" s="22" t="s">
        <v>944</v>
      </c>
      <c r="C286" s="48">
        <v>0</v>
      </c>
    </row>
    <row ht="17.0" customHeight="1" x14ac:dyDescent="0.15" r="287" spans="1:3">
      <c r="A287" s="22">
        <v>2030603</v>
      </c>
      <c r="B287" s="22" t="s">
        <v>945</v>
      </c>
      <c r="C287" s="48">
        <v>0</v>
      </c>
    </row>
    <row ht="17.0" customHeight="1" x14ac:dyDescent="0.15" r="288" spans="1:3">
      <c r="A288" s="22">
        <v>2030604</v>
      </c>
      <c r="B288" s="22" t="s">
        <v>946</v>
      </c>
      <c r="C288" s="48">
        <v>0</v>
      </c>
    </row>
    <row ht="17.0" customHeight="1" x14ac:dyDescent="0.15" r="289" spans="1:3">
      <c r="A289" s="22">
        <v>2030607</v>
      </c>
      <c r="B289" s="22" t="s">
        <v>947</v>
      </c>
      <c r="C289" s="48">
        <v>29</v>
      </c>
    </row>
    <row ht="17.0" customHeight="1" x14ac:dyDescent="0.15" r="290" spans="1:3">
      <c r="A290" s="22">
        <v>2030608</v>
      </c>
      <c r="B290" s="22" t="s">
        <v>948</v>
      </c>
      <c r="C290" s="48">
        <v>0</v>
      </c>
    </row>
    <row ht="17.0" customHeight="1" x14ac:dyDescent="0.15" r="291" spans="1:3">
      <c r="A291" s="22">
        <v>2030699</v>
      </c>
      <c r="B291" s="22" t="s">
        <v>949</v>
      </c>
      <c r="C291" s="48">
        <v>0</v>
      </c>
    </row>
    <row ht="17.0" customHeight="1" x14ac:dyDescent="0.15" r="292" spans="1:3">
      <c r="A292" s="22">
        <v>20399</v>
      </c>
      <c r="B292" s="46" t="s">
        <v>950</v>
      </c>
      <c r="C292" s="45">
        <f>C293</f>
        <v>430</v>
      </c>
    </row>
    <row ht="17.0" customHeight="1" x14ac:dyDescent="0.15" r="293" spans="1:3">
      <c r="A293" s="22">
        <v>2039999</v>
      </c>
      <c r="B293" s="22" t="s">
        <v>951</v>
      </c>
      <c r="C293" s="48">
        <v>430</v>
      </c>
    </row>
    <row ht="17.0" customHeight="1" x14ac:dyDescent="0.15" r="294" spans="1:3">
      <c r="A294" s="22">
        <v>204</v>
      </c>
      <c r="B294" s="46" t="s">
        <v>952</v>
      </c>
      <c r="C294" s="45">
        <f>SUM(C295,C298,C309,C316,C324,C333,C347,C357,C367,C375,C381)</f>
        <v>10729</v>
      </c>
    </row>
    <row ht="17.0" customHeight="1" x14ac:dyDescent="0.15" r="295" spans="1:3">
      <c r="A295" s="22">
        <v>20401</v>
      </c>
      <c r="B295" s="46" t="s">
        <v>953</v>
      </c>
      <c r="C295" s="45">
        <f>SUM(C296:C297)</f>
        <v>0</v>
      </c>
    </row>
    <row ht="17.0" customHeight="1" x14ac:dyDescent="0.15" r="296" spans="1:3">
      <c r="A296" s="22">
        <v>2040101</v>
      </c>
      <c r="B296" s="22" t="s">
        <v>954</v>
      </c>
      <c r="C296" s="48">
        <v>0</v>
      </c>
    </row>
    <row ht="17.0" customHeight="1" x14ac:dyDescent="0.15" r="297" spans="1:3">
      <c r="A297" s="22">
        <v>2040199</v>
      </c>
      <c r="B297" s="22" t="s">
        <v>955</v>
      </c>
      <c r="C297" s="48">
        <v>0</v>
      </c>
    </row>
    <row ht="17.0" customHeight="1" x14ac:dyDescent="0.15" r="298" spans="1:3">
      <c r="A298" s="22">
        <v>20402</v>
      </c>
      <c r="B298" s="46" t="s">
        <v>956</v>
      </c>
      <c r="C298" s="45">
        <f>SUM(C299:C308)</f>
        <v>9612</v>
      </c>
    </row>
    <row ht="17.0" customHeight="1" x14ac:dyDescent="0.15" r="299" spans="1:3">
      <c r="A299" s="22">
        <v>2040201</v>
      </c>
      <c r="B299" s="22" t="s">
        <v>775</v>
      </c>
      <c r="C299" s="48">
        <v>3836</v>
      </c>
    </row>
    <row ht="17.0" customHeight="1" x14ac:dyDescent="0.15" r="300" spans="1:3">
      <c r="A300" s="22">
        <v>2040202</v>
      </c>
      <c r="B300" s="22" t="s">
        <v>776</v>
      </c>
      <c r="C300" s="48">
        <v>1207</v>
      </c>
    </row>
    <row ht="17.0" customHeight="1" x14ac:dyDescent="0.15" r="301" spans="1:3">
      <c r="A301" s="22">
        <v>2040203</v>
      </c>
      <c r="B301" s="22" t="s">
        <v>777</v>
      </c>
      <c r="C301" s="48">
        <v>0</v>
      </c>
    </row>
    <row ht="17.0" customHeight="1" x14ac:dyDescent="0.15" r="302" spans="1:3">
      <c r="A302" s="22">
        <v>2040219</v>
      </c>
      <c r="B302" s="22" t="s">
        <v>816</v>
      </c>
      <c r="C302" s="48">
        <v>200</v>
      </c>
    </row>
    <row ht="17.0" customHeight="1" x14ac:dyDescent="0.15" r="303" spans="1:3">
      <c r="A303" s="22">
        <v>2040220</v>
      </c>
      <c r="B303" s="22" t="s">
        <v>957</v>
      </c>
      <c r="C303" s="48">
        <v>184</v>
      </c>
    </row>
    <row ht="17.0" customHeight="1" x14ac:dyDescent="0.15" r="304" spans="1:3">
      <c r="A304" s="22">
        <v>2040221</v>
      </c>
      <c r="B304" s="22" t="s">
        <v>958</v>
      </c>
      <c r="C304" s="48">
        <v>0</v>
      </c>
    </row>
    <row ht="17.0" customHeight="1" x14ac:dyDescent="0.15" r="305" spans="1:3">
      <c r="A305" s="22">
        <v>2040222</v>
      </c>
      <c r="B305" s="22" t="s">
        <v>959</v>
      </c>
      <c r="C305" s="48">
        <v>0</v>
      </c>
    </row>
    <row ht="17.0" customHeight="1" x14ac:dyDescent="0.15" r="306" spans="1:3">
      <c r="A306" s="22">
        <v>2040223</v>
      </c>
      <c r="B306" s="22" t="s">
        <v>960</v>
      </c>
      <c r="C306" s="48">
        <v>0</v>
      </c>
    </row>
    <row ht="17.0" customHeight="1" x14ac:dyDescent="0.15" r="307" spans="1:3">
      <c r="A307" s="22">
        <v>2040250</v>
      </c>
      <c r="B307" s="22" t="s">
        <v>784</v>
      </c>
      <c r="C307" s="48">
        <v>1837</v>
      </c>
    </row>
    <row ht="17.0" customHeight="1" x14ac:dyDescent="0.15" r="308" spans="1:3">
      <c r="A308" s="22">
        <v>2040299</v>
      </c>
      <c r="B308" s="22" t="s">
        <v>961</v>
      </c>
      <c r="C308" s="48">
        <v>2348</v>
      </c>
    </row>
    <row ht="17.0" customHeight="1" x14ac:dyDescent="0.15" r="309" spans="1:3">
      <c r="A309" s="22">
        <v>20403</v>
      </c>
      <c r="B309" s="46" t="s">
        <v>962</v>
      </c>
      <c r="C309" s="45">
        <f>SUM(C310:C315)</f>
        <v>0</v>
      </c>
    </row>
    <row ht="17.0" customHeight="1" x14ac:dyDescent="0.15" r="310" spans="1:3">
      <c r="A310" s="22">
        <v>2040301</v>
      </c>
      <c r="B310" s="22" t="s">
        <v>775</v>
      </c>
      <c r="C310" s="48">
        <v>0</v>
      </c>
    </row>
    <row ht="17.0" customHeight="1" x14ac:dyDescent="0.15" r="311" spans="1:3">
      <c r="A311" s="22">
        <v>2040302</v>
      </c>
      <c r="B311" s="22" t="s">
        <v>776</v>
      </c>
      <c r="C311" s="48">
        <v>0</v>
      </c>
    </row>
    <row ht="17.0" customHeight="1" x14ac:dyDescent="0.15" r="312" spans="1:3">
      <c r="A312" s="22">
        <v>2040303</v>
      </c>
      <c r="B312" s="22" t="s">
        <v>777</v>
      </c>
      <c r="C312" s="48">
        <v>0</v>
      </c>
    </row>
    <row ht="17.0" customHeight="1" x14ac:dyDescent="0.15" r="313" spans="1:3">
      <c r="A313" s="22">
        <v>2040304</v>
      </c>
      <c r="B313" s="22" t="s">
        <v>963</v>
      </c>
      <c r="C313" s="48">
        <v>0</v>
      </c>
    </row>
    <row ht="17.0" customHeight="1" x14ac:dyDescent="0.15" r="314" spans="1:3">
      <c r="A314" s="22">
        <v>2040350</v>
      </c>
      <c r="B314" s="22" t="s">
        <v>784</v>
      </c>
      <c r="C314" s="48">
        <v>0</v>
      </c>
    </row>
    <row ht="17.0" customHeight="1" x14ac:dyDescent="0.15" r="315" spans="1:3">
      <c r="A315" s="22">
        <v>2040399</v>
      </c>
      <c r="B315" s="22" t="s">
        <v>964</v>
      </c>
      <c r="C315" s="48">
        <v>0</v>
      </c>
    </row>
    <row ht="17.0" customHeight="1" x14ac:dyDescent="0.15" r="316" spans="1:3">
      <c r="A316" s="22">
        <v>20404</v>
      </c>
      <c r="B316" s="46" t="s">
        <v>965</v>
      </c>
      <c r="C316" s="45">
        <f>SUM(C317:C323)</f>
        <v>44</v>
      </c>
    </row>
    <row ht="17.0" customHeight="1" x14ac:dyDescent="0.15" r="317" spans="1:3">
      <c r="A317" s="22">
        <v>2040401</v>
      </c>
      <c r="B317" s="22" t="s">
        <v>775</v>
      </c>
      <c r="C317" s="48">
        <v>27</v>
      </c>
    </row>
    <row ht="17.0" customHeight="1" x14ac:dyDescent="0.15" r="318" spans="1:3">
      <c r="A318" s="22">
        <v>2040402</v>
      </c>
      <c r="B318" s="22" t="s">
        <v>776</v>
      </c>
      <c r="C318" s="48">
        <v>16</v>
      </c>
    </row>
    <row ht="17.0" customHeight="1" x14ac:dyDescent="0.15" r="319" spans="1:3">
      <c r="A319" s="22">
        <v>2040403</v>
      </c>
      <c r="B319" s="22" t="s">
        <v>777</v>
      </c>
      <c r="C319" s="48">
        <v>0</v>
      </c>
    </row>
    <row ht="17.0" customHeight="1" x14ac:dyDescent="0.15" r="320" spans="1:3">
      <c r="A320" s="22">
        <v>2040409</v>
      </c>
      <c r="B320" s="22" t="s">
        <v>966</v>
      </c>
      <c r="C320" s="48">
        <v>0</v>
      </c>
    </row>
    <row ht="17.0" customHeight="1" x14ac:dyDescent="0.15" r="321" spans="1:3">
      <c r="A321" s="22">
        <v>2040410</v>
      </c>
      <c r="B321" s="22" t="s">
        <v>967</v>
      </c>
      <c r="C321" s="48">
        <v>0</v>
      </c>
    </row>
    <row ht="17.0" customHeight="1" x14ac:dyDescent="0.15" r="322" spans="1:3">
      <c r="A322" s="22">
        <v>2040450</v>
      </c>
      <c r="B322" s="22" t="s">
        <v>784</v>
      </c>
      <c r="C322" s="48">
        <v>1</v>
      </c>
    </row>
    <row ht="17.0" customHeight="1" x14ac:dyDescent="0.15" r="323" spans="1:3">
      <c r="A323" s="22">
        <v>2040499</v>
      </c>
      <c r="B323" s="22" t="s">
        <v>968</v>
      </c>
      <c r="C323" s="48">
        <v>0</v>
      </c>
    </row>
    <row ht="17.0" customHeight="1" x14ac:dyDescent="0.15" r="324" spans="1:3">
      <c r="A324" s="22">
        <v>20405</v>
      </c>
      <c r="B324" s="46" t="s">
        <v>969</v>
      </c>
      <c r="C324" s="45">
        <f>SUM(C325:C332)</f>
        <v>468</v>
      </c>
    </row>
    <row ht="17.0" customHeight="1" x14ac:dyDescent="0.15" r="325" spans="1:3">
      <c r="A325" s="22">
        <v>2040501</v>
      </c>
      <c r="B325" s="22" t="s">
        <v>775</v>
      </c>
      <c r="C325" s="48">
        <v>179</v>
      </c>
    </row>
    <row ht="17.0" customHeight="1" x14ac:dyDescent="0.15" r="326" spans="1:3">
      <c r="A326" s="22">
        <v>2040502</v>
      </c>
      <c r="B326" s="22" t="s">
        <v>776</v>
      </c>
      <c r="C326" s="48">
        <v>289</v>
      </c>
    </row>
    <row ht="17.0" customHeight="1" x14ac:dyDescent="0.15" r="327" spans="1:3">
      <c r="A327" s="22">
        <v>2040503</v>
      </c>
      <c r="B327" s="22" t="s">
        <v>777</v>
      </c>
      <c r="C327" s="48">
        <v>0</v>
      </c>
    </row>
    <row ht="17.0" customHeight="1" x14ac:dyDescent="0.15" r="328" spans="1:3">
      <c r="A328" s="22">
        <v>2040504</v>
      </c>
      <c r="B328" s="22" t="s">
        <v>970</v>
      </c>
      <c r="C328" s="48">
        <v>0</v>
      </c>
    </row>
    <row ht="17.0" customHeight="1" x14ac:dyDescent="0.15" r="329" spans="1:3">
      <c r="A329" s="22">
        <v>2040505</v>
      </c>
      <c r="B329" s="22" t="s">
        <v>971</v>
      </c>
      <c r="C329" s="48">
        <v>0</v>
      </c>
    </row>
    <row ht="17.0" customHeight="1" x14ac:dyDescent="0.15" r="330" spans="1:3">
      <c r="A330" s="22">
        <v>2040506</v>
      </c>
      <c r="B330" s="22" t="s">
        <v>972</v>
      </c>
      <c r="C330" s="48">
        <v>0</v>
      </c>
    </row>
    <row ht="17.0" customHeight="1" x14ac:dyDescent="0.15" r="331" spans="1:3">
      <c r="A331" s="22">
        <v>2040550</v>
      </c>
      <c r="B331" s="22" t="s">
        <v>784</v>
      </c>
      <c r="C331" s="48">
        <v>0</v>
      </c>
    </row>
    <row ht="17.0" customHeight="1" x14ac:dyDescent="0.15" r="332" spans="1:3">
      <c r="A332" s="22">
        <v>2040599</v>
      </c>
      <c r="B332" s="22" t="s">
        <v>973</v>
      </c>
      <c r="C332" s="48">
        <v>0</v>
      </c>
    </row>
    <row ht="17.0" customHeight="1" x14ac:dyDescent="0.15" r="333" spans="1:3">
      <c r="A333" s="22">
        <v>20406</v>
      </c>
      <c r="B333" s="46" t="s">
        <v>974</v>
      </c>
      <c r="C333" s="45">
        <f>SUM(C334:C346)</f>
        <v>605</v>
      </c>
    </row>
    <row ht="17.0" customHeight="1" x14ac:dyDescent="0.15" r="334" spans="1:3">
      <c r="A334" s="22">
        <v>2040601</v>
      </c>
      <c r="B334" s="22" t="s">
        <v>775</v>
      </c>
      <c r="C334" s="48">
        <v>564</v>
      </c>
    </row>
    <row ht="17.0" customHeight="1" x14ac:dyDescent="0.15" r="335" spans="1:3">
      <c r="A335" s="22">
        <v>2040602</v>
      </c>
      <c r="B335" s="22" t="s">
        <v>776</v>
      </c>
      <c r="C335" s="48">
        <v>38</v>
      </c>
    </row>
    <row ht="17.0" customHeight="1" x14ac:dyDescent="0.15" r="336" spans="1:3">
      <c r="A336" s="22">
        <v>2040603</v>
      </c>
      <c r="B336" s="22" t="s">
        <v>777</v>
      </c>
      <c r="C336" s="48">
        <v>0</v>
      </c>
    </row>
    <row ht="17.0" customHeight="1" x14ac:dyDescent="0.15" r="337" spans="1:3">
      <c r="A337" s="22">
        <v>2040604</v>
      </c>
      <c r="B337" s="22" t="s">
        <v>975</v>
      </c>
      <c r="C337" s="48">
        <v>0</v>
      </c>
    </row>
    <row ht="17.0" customHeight="1" x14ac:dyDescent="0.15" r="338" spans="1:3">
      <c r="A338" s="22">
        <v>2040605</v>
      </c>
      <c r="B338" s="22" t="s">
        <v>976</v>
      </c>
      <c r="C338" s="48">
        <v>0</v>
      </c>
    </row>
    <row ht="17.0" customHeight="1" x14ac:dyDescent="0.15" r="339" spans="1:3">
      <c r="A339" s="22">
        <v>2040606</v>
      </c>
      <c r="B339" s="22" t="s">
        <v>977</v>
      </c>
      <c r="C339" s="48">
        <v>0</v>
      </c>
    </row>
    <row ht="17.0" customHeight="1" x14ac:dyDescent="0.15" r="340" spans="1:3">
      <c r="A340" s="22">
        <v>2040607</v>
      </c>
      <c r="B340" s="22" t="s">
        <v>978</v>
      </c>
      <c r="C340" s="48">
        <v>2</v>
      </c>
    </row>
    <row ht="17.0" customHeight="1" x14ac:dyDescent="0.15" r="341" spans="1:3">
      <c r="A341" s="22">
        <v>2040608</v>
      </c>
      <c r="B341" s="22" t="s">
        <v>979</v>
      </c>
      <c r="C341" s="48">
        <v>0</v>
      </c>
    </row>
    <row ht="17.0" customHeight="1" x14ac:dyDescent="0.15" r="342" spans="1:3">
      <c r="A342" s="22">
        <v>2040610</v>
      </c>
      <c r="B342" s="22" t="s">
        <v>980</v>
      </c>
      <c r="C342" s="48">
        <v>1</v>
      </c>
    </row>
    <row ht="17.0" customHeight="1" x14ac:dyDescent="0.15" r="343" spans="1:3">
      <c r="A343" s="22">
        <v>2040612</v>
      </c>
      <c r="B343" s="22" t="s">
        <v>981</v>
      </c>
      <c r="C343" s="48">
        <v>0</v>
      </c>
    </row>
    <row ht="17.0" customHeight="1" x14ac:dyDescent="0.15" r="344" spans="1:3">
      <c r="A344" s="22">
        <v>2040613</v>
      </c>
      <c r="B344" s="22" t="s">
        <v>816</v>
      </c>
      <c r="C344" s="48">
        <v>0</v>
      </c>
    </row>
    <row ht="17.0" customHeight="1" x14ac:dyDescent="0.15" r="345" spans="1:3">
      <c r="A345" s="22">
        <v>2040650</v>
      </c>
      <c r="B345" s="22" t="s">
        <v>784</v>
      </c>
      <c r="C345" s="48">
        <v>0</v>
      </c>
    </row>
    <row ht="17.0" customHeight="1" x14ac:dyDescent="0.15" r="346" spans="1:3">
      <c r="A346" s="22">
        <v>2040699</v>
      </c>
      <c r="B346" s="22" t="s">
        <v>982</v>
      </c>
      <c r="C346" s="48">
        <v>0</v>
      </c>
    </row>
    <row ht="17.0" customHeight="1" x14ac:dyDescent="0.15" r="347" spans="1:3">
      <c r="A347" s="22">
        <v>20407</v>
      </c>
      <c r="B347" s="46" t="s">
        <v>983</v>
      </c>
      <c r="C347" s="45">
        <f>SUM(C348:C356)</f>
        <v>0</v>
      </c>
    </row>
    <row ht="17.0" customHeight="1" x14ac:dyDescent="0.15" r="348" spans="1:3">
      <c r="A348" s="22">
        <v>2040701</v>
      </c>
      <c r="B348" s="22" t="s">
        <v>775</v>
      </c>
      <c r="C348" s="48">
        <v>0</v>
      </c>
    </row>
    <row ht="17.0" customHeight="1" x14ac:dyDescent="0.15" r="349" spans="1:3">
      <c r="A349" s="22">
        <v>2040702</v>
      </c>
      <c r="B349" s="22" t="s">
        <v>776</v>
      </c>
      <c r="C349" s="48">
        <v>0</v>
      </c>
    </row>
    <row ht="17.0" customHeight="1" x14ac:dyDescent="0.15" r="350" spans="1:3">
      <c r="A350" s="22">
        <v>2040703</v>
      </c>
      <c r="B350" s="22" t="s">
        <v>777</v>
      </c>
      <c r="C350" s="48">
        <v>0</v>
      </c>
    </row>
    <row ht="17.0" customHeight="1" x14ac:dyDescent="0.15" r="351" spans="1:3">
      <c r="A351" s="22">
        <v>2040704</v>
      </c>
      <c r="B351" s="22" t="s">
        <v>984</v>
      </c>
      <c r="C351" s="48">
        <v>0</v>
      </c>
    </row>
    <row ht="17.0" customHeight="1" x14ac:dyDescent="0.15" r="352" spans="1:3">
      <c r="A352" s="22">
        <v>2040705</v>
      </c>
      <c r="B352" s="22" t="s">
        <v>985</v>
      </c>
      <c r="C352" s="48">
        <v>0</v>
      </c>
    </row>
    <row ht="17.0" customHeight="1" x14ac:dyDescent="0.15" r="353" spans="1:3">
      <c r="A353" s="22">
        <v>2040706</v>
      </c>
      <c r="B353" s="22" t="s">
        <v>986</v>
      </c>
      <c r="C353" s="48">
        <v>0</v>
      </c>
    </row>
    <row ht="17.0" customHeight="1" x14ac:dyDescent="0.15" r="354" spans="1:3">
      <c r="A354" s="22">
        <v>2040707</v>
      </c>
      <c r="B354" s="22" t="s">
        <v>816</v>
      </c>
      <c r="C354" s="48">
        <v>0</v>
      </c>
    </row>
    <row ht="17.0" customHeight="1" x14ac:dyDescent="0.15" r="355" spans="1:3">
      <c r="A355" s="22">
        <v>2040750</v>
      </c>
      <c r="B355" s="22" t="s">
        <v>784</v>
      </c>
      <c r="C355" s="48">
        <v>0</v>
      </c>
    </row>
    <row ht="17.0" customHeight="1" x14ac:dyDescent="0.15" r="356" spans="1:3">
      <c r="A356" s="22">
        <v>2040799</v>
      </c>
      <c r="B356" s="22" t="s">
        <v>987</v>
      </c>
      <c r="C356" s="48">
        <v>0</v>
      </c>
    </row>
    <row ht="17.0" customHeight="1" x14ac:dyDescent="0.15" r="357" spans="1:3">
      <c r="A357" s="22">
        <v>20408</v>
      </c>
      <c r="B357" s="46" t="s">
        <v>988</v>
      </c>
      <c r="C357" s="45">
        <f>SUM(C358:C366)</f>
        <v>0</v>
      </c>
    </row>
    <row ht="17.0" customHeight="1" x14ac:dyDescent="0.15" r="358" spans="1:3">
      <c r="A358" s="22">
        <v>2040801</v>
      </c>
      <c r="B358" s="22" t="s">
        <v>775</v>
      </c>
      <c r="C358" s="48">
        <v>0</v>
      </c>
    </row>
    <row ht="17.0" customHeight="1" x14ac:dyDescent="0.15" r="359" spans="1:3">
      <c r="A359" s="22">
        <v>2040802</v>
      </c>
      <c r="B359" s="22" t="s">
        <v>776</v>
      </c>
      <c r="C359" s="48">
        <v>0</v>
      </c>
    </row>
    <row ht="17.0" customHeight="1" x14ac:dyDescent="0.15" r="360" spans="1:3">
      <c r="A360" s="22">
        <v>2040803</v>
      </c>
      <c r="B360" s="22" t="s">
        <v>777</v>
      </c>
      <c r="C360" s="48">
        <v>0</v>
      </c>
    </row>
    <row ht="17.0" customHeight="1" x14ac:dyDescent="0.15" r="361" spans="1:3">
      <c r="A361" s="22">
        <v>2040804</v>
      </c>
      <c r="B361" s="22" t="s">
        <v>989</v>
      </c>
      <c r="C361" s="48">
        <v>0</v>
      </c>
    </row>
    <row ht="17.0" customHeight="1" x14ac:dyDescent="0.15" r="362" spans="1:3">
      <c r="A362" s="22">
        <v>2040805</v>
      </c>
      <c r="B362" s="22" t="s">
        <v>990</v>
      </c>
      <c r="C362" s="48">
        <v>0</v>
      </c>
    </row>
    <row ht="17.0" customHeight="1" x14ac:dyDescent="0.15" r="363" spans="1:3">
      <c r="A363" s="22">
        <v>2040806</v>
      </c>
      <c r="B363" s="22" t="s">
        <v>991</v>
      </c>
      <c r="C363" s="48">
        <v>0</v>
      </c>
    </row>
    <row ht="17.0" customHeight="1" x14ac:dyDescent="0.15" r="364" spans="1:3">
      <c r="A364" s="22">
        <v>2040807</v>
      </c>
      <c r="B364" s="22" t="s">
        <v>816</v>
      </c>
      <c r="C364" s="48">
        <v>0</v>
      </c>
    </row>
    <row ht="17.0" customHeight="1" x14ac:dyDescent="0.15" r="365" spans="1:3">
      <c r="A365" s="22">
        <v>2040850</v>
      </c>
      <c r="B365" s="22" t="s">
        <v>784</v>
      </c>
      <c r="C365" s="48">
        <v>0</v>
      </c>
    </row>
    <row ht="17.0" customHeight="1" x14ac:dyDescent="0.15" r="366" spans="1:3">
      <c r="A366" s="22">
        <v>2040899</v>
      </c>
      <c r="B366" s="22" t="s">
        <v>992</v>
      </c>
      <c r="C366" s="48">
        <v>0</v>
      </c>
    </row>
    <row ht="17.0" customHeight="1" x14ac:dyDescent="0.15" r="367" spans="1:3">
      <c r="A367" s="22">
        <v>20409</v>
      </c>
      <c r="B367" s="46" t="s">
        <v>993</v>
      </c>
      <c r="C367" s="45">
        <f>SUM(C368:C374)</f>
        <v>0</v>
      </c>
    </row>
    <row ht="17.0" customHeight="1" x14ac:dyDescent="0.15" r="368" spans="1:3">
      <c r="A368" s="22">
        <v>2040901</v>
      </c>
      <c r="B368" s="22" t="s">
        <v>775</v>
      </c>
      <c r="C368" s="48">
        <v>0</v>
      </c>
    </row>
    <row ht="17.0" customHeight="1" x14ac:dyDescent="0.15" r="369" spans="1:3">
      <c r="A369" s="22">
        <v>2040902</v>
      </c>
      <c r="B369" s="22" t="s">
        <v>776</v>
      </c>
      <c r="C369" s="48">
        <v>0</v>
      </c>
    </row>
    <row ht="17.0" customHeight="1" x14ac:dyDescent="0.15" r="370" spans="1:3">
      <c r="A370" s="22">
        <v>2040903</v>
      </c>
      <c r="B370" s="22" t="s">
        <v>777</v>
      </c>
      <c r="C370" s="48">
        <v>0</v>
      </c>
    </row>
    <row ht="17.0" customHeight="1" x14ac:dyDescent="0.15" r="371" spans="1:3">
      <c r="A371" s="22">
        <v>2040904</v>
      </c>
      <c r="B371" s="22" t="s">
        <v>994</v>
      </c>
      <c r="C371" s="48">
        <v>0</v>
      </c>
    </row>
    <row ht="17.0" customHeight="1" x14ac:dyDescent="0.15" r="372" spans="1:3">
      <c r="A372" s="22">
        <v>2040905</v>
      </c>
      <c r="B372" s="22" t="s">
        <v>995</v>
      </c>
      <c r="C372" s="48">
        <v>0</v>
      </c>
    </row>
    <row ht="17.0" customHeight="1" x14ac:dyDescent="0.15" r="373" spans="1:3">
      <c r="A373" s="22">
        <v>2040950</v>
      </c>
      <c r="B373" s="22" t="s">
        <v>784</v>
      </c>
      <c r="C373" s="48">
        <v>0</v>
      </c>
    </row>
    <row ht="17.0" customHeight="1" x14ac:dyDescent="0.15" r="374" spans="1:3">
      <c r="A374" s="22">
        <v>2040999</v>
      </c>
      <c r="B374" s="22" t="s">
        <v>996</v>
      </c>
      <c r="C374" s="48">
        <v>0</v>
      </c>
    </row>
    <row ht="17.0" customHeight="1" x14ac:dyDescent="0.15" r="375" spans="1:3">
      <c r="A375" s="22">
        <v>20410</v>
      </c>
      <c r="B375" s="46" t="s">
        <v>997</v>
      </c>
      <c r="C375" s="45">
        <f>SUM(C376:C380)</f>
        <v>0</v>
      </c>
    </row>
    <row ht="17.0" customHeight="1" x14ac:dyDescent="0.15" r="376" spans="1:3">
      <c r="A376" s="22">
        <v>2041001</v>
      </c>
      <c r="B376" s="22" t="s">
        <v>775</v>
      </c>
      <c r="C376" s="48">
        <v>0</v>
      </c>
    </row>
    <row ht="17.0" customHeight="1" x14ac:dyDescent="0.15" r="377" spans="1:3">
      <c r="A377" s="22">
        <v>2041002</v>
      </c>
      <c r="B377" s="22" t="s">
        <v>776</v>
      </c>
      <c r="C377" s="48">
        <v>0</v>
      </c>
    </row>
    <row ht="17.0" customHeight="1" x14ac:dyDescent="0.15" r="378" spans="1:3">
      <c r="A378" s="22">
        <v>2041006</v>
      </c>
      <c r="B378" s="22" t="s">
        <v>816</v>
      </c>
      <c r="C378" s="48">
        <v>0</v>
      </c>
    </row>
    <row ht="17.0" customHeight="1" x14ac:dyDescent="0.15" r="379" spans="1:3">
      <c r="A379" s="22">
        <v>2041007</v>
      </c>
      <c r="B379" s="22" t="s">
        <v>998</v>
      </c>
      <c r="C379" s="48">
        <v>0</v>
      </c>
    </row>
    <row ht="17.0" customHeight="1" x14ac:dyDescent="0.15" r="380" spans="1:3">
      <c r="A380" s="22">
        <v>2041099</v>
      </c>
      <c r="B380" s="22" t="s">
        <v>999</v>
      </c>
      <c r="C380" s="48">
        <v>0</v>
      </c>
    </row>
    <row ht="17.0" customHeight="1" x14ac:dyDescent="0.15" r="381" spans="1:3">
      <c r="A381" s="22">
        <v>20499</v>
      </c>
      <c r="B381" s="46" t="s">
        <v>1000</v>
      </c>
      <c r="C381" s="45">
        <f>SUM(C382:C383)</f>
        <v>0</v>
      </c>
    </row>
    <row ht="17.0" customHeight="1" x14ac:dyDescent="0.15" r="382" spans="1:3">
      <c r="A382" s="22">
        <v>2049902</v>
      </c>
      <c r="B382" s="22" t="s">
        <v>1001</v>
      </c>
      <c r="C382" s="48">
        <v>0</v>
      </c>
    </row>
    <row ht="17.0" customHeight="1" x14ac:dyDescent="0.15" r="383" spans="1:3">
      <c r="A383" s="22">
        <v>2049999</v>
      </c>
      <c r="B383" s="22" t="s">
        <v>1002</v>
      </c>
      <c r="C383" s="48">
        <v>0</v>
      </c>
    </row>
    <row ht="17.0" customHeight="1" x14ac:dyDescent="0.15" r="384" spans="1:3">
      <c r="A384" s="22">
        <v>205</v>
      </c>
      <c r="B384" s="46" t="s">
        <v>1003</v>
      </c>
      <c r="C384" s="45">
        <f>SUM(C385,C390,C397,C403,C409,C413,C417,C421,C427,C434)</f>
        <v>69160</v>
      </c>
    </row>
    <row ht="17.0" customHeight="1" x14ac:dyDescent="0.15" r="385" spans="1:3">
      <c r="A385" s="22">
        <v>20501</v>
      </c>
      <c r="B385" s="46" t="s">
        <v>1004</v>
      </c>
      <c r="C385" s="45">
        <f>SUM(C386:C389)</f>
        <v>197</v>
      </c>
    </row>
    <row ht="17.0" customHeight="1" x14ac:dyDescent="0.15" r="386" spans="1:3">
      <c r="A386" s="22">
        <v>2050101</v>
      </c>
      <c r="B386" s="22" t="s">
        <v>775</v>
      </c>
      <c r="C386" s="48">
        <v>197</v>
      </c>
    </row>
    <row ht="17.0" customHeight="1" x14ac:dyDescent="0.15" r="387" spans="1:3">
      <c r="A387" s="22">
        <v>2050102</v>
      </c>
      <c r="B387" s="22" t="s">
        <v>776</v>
      </c>
      <c r="C387" s="48">
        <v>0</v>
      </c>
    </row>
    <row ht="17.0" customHeight="1" x14ac:dyDescent="0.15" r="388" spans="1:3">
      <c r="A388" s="22">
        <v>2050103</v>
      </c>
      <c r="B388" s="22" t="s">
        <v>777</v>
      </c>
      <c r="C388" s="48">
        <v>0</v>
      </c>
    </row>
    <row ht="17.0" customHeight="1" x14ac:dyDescent="0.15" r="389" spans="1:3">
      <c r="A389" s="22">
        <v>2050199</v>
      </c>
      <c r="B389" s="22" t="s">
        <v>1005</v>
      </c>
      <c r="C389" s="48">
        <v>0</v>
      </c>
    </row>
    <row ht="17.0" customHeight="1" x14ac:dyDescent="0.15" r="390" spans="1:3">
      <c r="A390" s="22">
        <v>20502</v>
      </c>
      <c r="B390" s="46" t="s">
        <v>1006</v>
      </c>
      <c r="C390" s="45">
        <f>SUM(C391:C396)</f>
        <v>47867</v>
      </c>
    </row>
    <row ht="17.0" customHeight="1" x14ac:dyDescent="0.15" r="391" spans="1:3">
      <c r="A391" s="22">
        <v>2050201</v>
      </c>
      <c r="B391" s="22" t="s">
        <v>1007</v>
      </c>
      <c r="C391" s="48">
        <v>3461</v>
      </c>
    </row>
    <row ht="17.0" customHeight="1" x14ac:dyDescent="0.15" r="392" spans="1:3">
      <c r="A392" s="22">
        <v>2050202</v>
      </c>
      <c r="B392" s="22" t="s">
        <v>1008</v>
      </c>
      <c r="C392" s="48">
        <v>17773</v>
      </c>
    </row>
    <row ht="17.0" customHeight="1" x14ac:dyDescent="0.15" r="393" spans="1:3">
      <c r="A393" s="22">
        <v>2050203</v>
      </c>
      <c r="B393" s="22" t="s">
        <v>1009</v>
      </c>
      <c r="C393" s="48">
        <v>9096</v>
      </c>
    </row>
    <row ht="17.0" customHeight="1" x14ac:dyDescent="0.15" r="394" spans="1:3">
      <c r="A394" s="22">
        <v>2050204</v>
      </c>
      <c r="B394" s="22" t="s">
        <v>1010</v>
      </c>
      <c r="C394" s="48">
        <v>7941</v>
      </c>
    </row>
    <row ht="17.0" customHeight="1" x14ac:dyDescent="0.15" r="395" spans="1:3">
      <c r="A395" s="22">
        <v>2050205</v>
      </c>
      <c r="B395" s="22" t="s">
        <v>1011</v>
      </c>
      <c r="C395" s="48">
        <v>0</v>
      </c>
    </row>
    <row ht="17.0" customHeight="1" x14ac:dyDescent="0.15" r="396" spans="1:3">
      <c r="A396" s="22">
        <v>2050299</v>
      </c>
      <c r="B396" s="22" t="s">
        <v>1012</v>
      </c>
      <c r="C396" s="48">
        <v>9596</v>
      </c>
    </row>
    <row ht="17.0" customHeight="1" x14ac:dyDescent="0.15" r="397" spans="1:3">
      <c r="A397" s="22">
        <v>20503</v>
      </c>
      <c r="B397" s="46" t="s">
        <v>1013</v>
      </c>
      <c r="C397" s="45">
        <f>SUM(C398:C402)</f>
        <v>2579</v>
      </c>
    </row>
    <row ht="17.0" customHeight="1" x14ac:dyDescent="0.15" r="398" spans="1:3">
      <c r="A398" s="22">
        <v>2050301</v>
      </c>
      <c r="B398" s="22" t="s">
        <v>1014</v>
      </c>
      <c r="C398" s="48">
        <v>0</v>
      </c>
    </row>
    <row ht="17.0" customHeight="1" x14ac:dyDescent="0.15" r="399" spans="1:3">
      <c r="A399" s="22">
        <v>2050302</v>
      </c>
      <c r="B399" s="22" t="s">
        <v>1015</v>
      </c>
      <c r="C399" s="48">
        <v>2579</v>
      </c>
    </row>
    <row ht="17.0" customHeight="1" x14ac:dyDescent="0.15" r="400" spans="1:3">
      <c r="A400" s="22">
        <v>2050303</v>
      </c>
      <c r="B400" s="22" t="s">
        <v>1016</v>
      </c>
      <c r="C400" s="48">
        <v>0</v>
      </c>
    </row>
    <row ht="17.0" customHeight="1" x14ac:dyDescent="0.15" r="401" spans="1:3">
      <c r="A401" s="22">
        <v>2050305</v>
      </c>
      <c r="B401" s="22" t="s">
        <v>1017</v>
      </c>
      <c r="C401" s="48">
        <v>0</v>
      </c>
    </row>
    <row ht="17.0" customHeight="1" x14ac:dyDescent="0.15" r="402" spans="1:3">
      <c r="A402" s="22">
        <v>2050399</v>
      </c>
      <c r="B402" s="22" t="s">
        <v>1018</v>
      </c>
      <c r="C402" s="48">
        <v>0</v>
      </c>
    </row>
    <row ht="17.0" customHeight="1" x14ac:dyDescent="0.15" r="403" spans="1:3">
      <c r="A403" s="22">
        <v>20504</v>
      </c>
      <c r="B403" s="46" t="s">
        <v>1019</v>
      </c>
      <c r="C403" s="45">
        <f>SUM(C404:C408)</f>
        <v>183</v>
      </c>
    </row>
    <row ht="17.0" customHeight="1" x14ac:dyDescent="0.15" r="404" spans="1:3">
      <c r="A404" s="22">
        <v>2050401</v>
      </c>
      <c r="B404" s="22" t="s">
        <v>1020</v>
      </c>
      <c r="C404" s="48">
        <v>0</v>
      </c>
    </row>
    <row ht="17.0" customHeight="1" x14ac:dyDescent="0.15" r="405" spans="1:3">
      <c r="A405" s="22">
        <v>2050402</v>
      </c>
      <c r="B405" s="22" t="s">
        <v>1021</v>
      </c>
      <c r="C405" s="48">
        <v>0</v>
      </c>
    </row>
    <row ht="17.0" customHeight="1" x14ac:dyDescent="0.15" r="406" spans="1:3">
      <c r="A406" s="22">
        <v>2050403</v>
      </c>
      <c r="B406" s="22" t="s">
        <v>1022</v>
      </c>
      <c r="C406" s="48">
        <v>0</v>
      </c>
    </row>
    <row ht="17.0" customHeight="1" x14ac:dyDescent="0.15" r="407" spans="1:3">
      <c r="A407" s="22">
        <v>2050404</v>
      </c>
      <c r="B407" s="22" t="s">
        <v>1023</v>
      </c>
      <c r="C407" s="48">
        <v>175</v>
      </c>
    </row>
    <row ht="17.0" customHeight="1" x14ac:dyDescent="0.15" r="408" spans="1:3">
      <c r="A408" s="22">
        <v>2050499</v>
      </c>
      <c r="B408" s="22" t="s">
        <v>1024</v>
      </c>
      <c r="C408" s="48">
        <v>8</v>
      </c>
    </row>
    <row ht="17.0" customHeight="1" x14ac:dyDescent="0.15" r="409" spans="1:3">
      <c r="A409" s="22">
        <v>20505</v>
      </c>
      <c r="B409" s="46" t="s">
        <v>1025</v>
      </c>
      <c r="C409" s="45">
        <f>SUM(C410:C412)</f>
        <v>0</v>
      </c>
    </row>
    <row ht="17.0" customHeight="1" x14ac:dyDescent="0.15" r="410" spans="1:3">
      <c r="A410" s="22">
        <v>2050501</v>
      </c>
      <c r="B410" s="22" t="s">
        <v>1026</v>
      </c>
      <c r="C410" s="48">
        <v>0</v>
      </c>
    </row>
    <row ht="17.0" customHeight="1" x14ac:dyDescent="0.15" r="411" spans="1:3">
      <c r="A411" s="22">
        <v>2050502</v>
      </c>
      <c r="B411" s="22" t="s">
        <v>1027</v>
      </c>
      <c r="C411" s="48">
        <v>0</v>
      </c>
    </row>
    <row ht="17.0" customHeight="1" x14ac:dyDescent="0.15" r="412" spans="1:3">
      <c r="A412" s="22">
        <v>2050599</v>
      </c>
      <c r="B412" s="22" t="s">
        <v>1028</v>
      </c>
      <c r="C412" s="48">
        <v>0</v>
      </c>
    </row>
    <row ht="17.0" customHeight="1" x14ac:dyDescent="0.15" r="413" spans="1:3">
      <c r="A413" s="22">
        <v>20506</v>
      </c>
      <c r="B413" s="46" t="s">
        <v>1029</v>
      </c>
      <c r="C413" s="45">
        <f>SUM(C414:C416)</f>
        <v>0</v>
      </c>
    </row>
    <row ht="17.0" customHeight="1" x14ac:dyDescent="0.15" r="414" spans="1:3">
      <c r="A414" s="22">
        <v>2050601</v>
      </c>
      <c r="B414" s="22" t="s">
        <v>1030</v>
      </c>
      <c r="C414" s="48">
        <v>0</v>
      </c>
    </row>
    <row ht="17.0" customHeight="1" x14ac:dyDescent="0.15" r="415" spans="1:3">
      <c r="A415" s="22">
        <v>2050602</v>
      </c>
      <c r="B415" s="22" t="s">
        <v>1031</v>
      </c>
      <c r="C415" s="48">
        <v>0</v>
      </c>
    </row>
    <row ht="17.0" customHeight="1" x14ac:dyDescent="0.15" r="416" spans="1:3">
      <c r="A416" s="22">
        <v>2050699</v>
      </c>
      <c r="B416" s="22" t="s">
        <v>1032</v>
      </c>
      <c r="C416" s="48">
        <v>0</v>
      </c>
    </row>
    <row ht="17.0" customHeight="1" x14ac:dyDescent="0.15" r="417" spans="1:3">
      <c r="A417" s="22">
        <v>20507</v>
      </c>
      <c r="B417" s="46" t="s">
        <v>1033</v>
      </c>
      <c r="C417" s="45">
        <f>SUM(C418:C420)</f>
        <v>7</v>
      </c>
    </row>
    <row ht="17.0" customHeight="1" x14ac:dyDescent="0.15" r="418" spans="1:3">
      <c r="A418" s="22">
        <v>2050701</v>
      </c>
      <c r="B418" s="22" t="s">
        <v>1034</v>
      </c>
      <c r="C418" s="48">
        <v>7</v>
      </c>
    </row>
    <row ht="17.0" customHeight="1" x14ac:dyDescent="0.15" r="419" spans="1:3">
      <c r="A419" s="22">
        <v>2050702</v>
      </c>
      <c r="B419" s="22" t="s">
        <v>1035</v>
      </c>
      <c r="C419" s="48">
        <v>0</v>
      </c>
    </row>
    <row ht="17.0" customHeight="1" x14ac:dyDescent="0.15" r="420" spans="1:3">
      <c r="A420" s="22">
        <v>2050799</v>
      </c>
      <c r="B420" s="22" t="s">
        <v>1036</v>
      </c>
      <c r="C420" s="48">
        <v>0</v>
      </c>
    </row>
    <row ht="17.0" customHeight="1" x14ac:dyDescent="0.15" r="421" spans="1:3">
      <c r="A421" s="22">
        <v>20508</v>
      </c>
      <c r="B421" s="46" t="s">
        <v>1037</v>
      </c>
      <c r="C421" s="45">
        <f>SUM(C422:C426)</f>
        <v>13176</v>
      </c>
    </row>
    <row ht="17.0" customHeight="1" x14ac:dyDescent="0.15" r="422" spans="1:3">
      <c r="A422" s="22">
        <v>2050801</v>
      </c>
      <c r="B422" s="22" t="s">
        <v>1038</v>
      </c>
      <c r="C422" s="48">
        <v>587</v>
      </c>
    </row>
    <row ht="17.0" customHeight="1" x14ac:dyDescent="0.15" r="423" spans="1:3">
      <c r="A423" s="22">
        <v>2050802</v>
      </c>
      <c r="B423" s="22" t="s">
        <v>1039</v>
      </c>
      <c r="C423" s="48">
        <v>12589</v>
      </c>
    </row>
    <row ht="17.0" customHeight="1" x14ac:dyDescent="0.15" r="424" spans="1:3">
      <c r="A424" s="22">
        <v>2050803</v>
      </c>
      <c r="B424" s="22" t="s">
        <v>1040</v>
      </c>
      <c r="C424" s="48">
        <v>0</v>
      </c>
    </row>
    <row ht="17.0" customHeight="1" x14ac:dyDescent="0.15" r="425" spans="1:3">
      <c r="A425" s="22">
        <v>2050804</v>
      </c>
      <c r="B425" s="22" t="s">
        <v>1041</v>
      </c>
      <c r="C425" s="48">
        <v>0</v>
      </c>
    </row>
    <row ht="17.0" customHeight="1" x14ac:dyDescent="0.15" r="426" spans="1:3">
      <c r="A426" s="22">
        <v>2050899</v>
      </c>
      <c r="B426" s="22" t="s">
        <v>1042</v>
      </c>
      <c r="C426" s="48">
        <v>0</v>
      </c>
    </row>
    <row ht="17.0" customHeight="1" x14ac:dyDescent="0.15" r="427" spans="1:3">
      <c r="A427" s="22">
        <v>20509</v>
      </c>
      <c r="B427" s="46" t="s">
        <v>1043</v>
      </c>
      <c r="C427" s="45">
        <f>SUM(C428:C433)</f>
        <v>4795</v>
      </c>
    </row>
    <row ht="17.0" customHeight="1" x14ac:dyDescent="0.15" r="428" spans="1:3">
      <c r="A428" s="22">
        <v>2050901</v>
      </c>
      <c r="B428" s="22" t="s">
        <v>1044</v>
      </c>
      <c r="C428" s="48">
        <v>2795</v>
      </c>
    </row>
    <row ht="17.0" customHeight="1" x14ac:dyDescent="0.15" r="429" spans="1:3">
      <c r="A429" s="22">
        <v>2050902</v>
      </c>
      <c r="B429" s="22" t="s">
        <v>1045</v>
      </c>
      <c r="C429" s="48">
        <v>0</v>
      </c>
    </row>
    <row ht="17.0" customHeight="1" x14ac:dyDescent="0.15" r="430" spans="1:3">
      <c r="A430" s="22">
        <v>2050903</v>
      </c>
      <c r="B430" s="22" t="s">
        <v>1046</v>
      </c>
      <c r="C430" s="48">
        <v>2000</v>
      </c>
    </row>
    <row ht="17.0" customHeight="1" x14ac:dyDescent="0.15" r="431" spans="1:3">
      <c r="A431" s="22">
        <v>2050904</v>
      </c>
      <c r="B431" s="22" t="s">
        <v>1047</v>
      </c>
      <c r="C431" s="48">
        <v>0</v>
      </c>
    </row>
    <row ht="17.0" customHeight="1" x14ac:dyDescent="0.15" r="432" spans="1:3">
      <c r="A432" s="22">
        <v>2050905</v>
      </c>
      <c r="B432" s="22" t="s">
        <v>1048</v>
      </c>
      <c r="C432" s="48">
        <v>0</v>
      </c>
    </row>
    <row ht="17.0" customHeight="1" x14ac:dyDescent="0.15" r="433" spans="1:3">
      <c r="A433" s="22">
        <v>2050999</v>
      </c>
      <c r="B433" s="22" t="s">
        <v>1049</v>
      </c>
      <c r="C433" s="48">
        <v>0</v>
      </c>
    </row>
    <row ht="17.0" customHeight="1" x14ac:dyDescent="0.15" r="434" spans="1:3">
      <c r="A434" s="22">
        <v>20599</v>
      </c>
      <c r="B434" s="46" t="s">
        <v>1050</v>
      </c>
      <c r="C434" s="45">
        <f>C435</f>
        <v>356</v>
      </c>
    </row>
    <row ht="17.0" customHeight="1" x14ac:dyDescent="0.15" r="435" spans="1:3">
      <c r="A435" s="22">
        <v>2059999</v>
      </c>
      <c r="B435" s="22" t="s">
        <v>1051</v>
      </c>
      <c r="C435" s="48">
        <v>356</v>
      </c>
    </row>
    <row ht="17.0" customHeight="1" x14ac:dyDescent="0.15" r="436" spans="1:3">
      <c r="A436" s="22">
        <v>206</v>
      </c>
      <c r="B436" s="46" t="s">
        <v>1052</v>
      </c>
      <c r="C436" s="45">
        <f>SUM(C437,C442,C451,C457,C462,C467,C472,C479,C483,C487)</f>
        <v>210</v>
      </c>
    </row>
    <row ht="17.0" customHeight="1" x14ac:dyDescent="0.15" r="437" spans="1:3">
      <c r="A437" s="22">
        <v>20601</v>
      </c>
      <c r="B437" s="46" t="s">
        <v>1053</v>
      </c>
      <c r="C437" s="45">
        <f>SUM(C438:C441)</f>
        <v>1</v>
      </c>
    </row>
    <row ht="17.0" customHeight="1" x14ac:dyDescent="0.15" r="438" spans="1:3">
      <c r="A438" s="22">
        <v>2060101</v>
      </c>
      <c r="B438" s="22" t="s">
        <v>775</v>
      </c>
      <c r="C438" s="48">
        <v>1</v>
      </c>
    </row>
    <row ht="17.0" customHeight="1" x14ac:dyDescent="0.15" r="439" spans="1:3">
      <c r="A439" s="22">
        <v>2060102</v>
      </c>
      <c r="B439" s="22" t="s">
        <v>776</v>
      </c>
      <c r="C439" s="48">
        <v>0</v>
      </c>
    </row>
    <row ht="17.0" customHeight="1" x14ac:dyDescent="0.15" r="440" spans="1:3">
      <c r="A440" s="22">
        <v>2060103</v>
      </c>
      <c r="B440" s="22" t="s">
        <v>777</v>
      </c>
      <c r="C440" s="48">
        <v>0</v>
      </c>
    </row>
    <row ht="17.0" customHeight="1" x14ac:dyDescent="0.15" r="441" spans="1:3">
      <c r="A441" s="22">
        <v>2060199</v>
      </c>
      <c r="B441" s="22" t="s">
        <v>1054</v>
      </c>
      <c r="C441" s="48">
        <v>0</v>
      </c>
    </row>
    <row ht="17.0" customHeight="1" x14ac:dyDescent="0.15" r="442" spans="1:3">
      <c r="A442" s="22">
        <v>20602</v>
      </c>
      <c r="B442" s="46" t="s">
        <v>1055</v>
      </c>
      <c r="C442" s="45">
        <f>SUM(C443:C450)</f>
        <v>0</v>
      </c>
    </row>
    <row ht="17.0" customHeight="1" x14ac:dyDescent="0.15" r="443" spans="1:3">
      <c r="A443" s="22">
        <v>2060201</v>
      </c>
      <c r="B443" s="22" t="s">
        <v>1056</v>
      </c>
      <c r="C443" s="48">
        <v>0</v>
      </c>
    </row>
    <row ht="17.0" customHeight="1" x14ac:dyDescent="0.15" r="444" spans="1:3">
      <c r="A444" s="22">
        <v>2060203</v>
      </c>
      <c r="B444" s="22" t="s">
        <v>1057</v>
      </c>
      <c r="C444" s="48">
        <v>0</v>
      </c>
    </row>
    <row ht="17.0" customHeight="1" x14ac:dyDescent="0.15" r="445" spans="1:3">
      <c r="A445" s="22">
        <v>2060204</v>
      </c>
      <c r="B445" s="22" t="s">
        <v>1058</v>
      </c>
      <c r="C445" s="48">
        <v>0</v>
      </c>
    </row>
    <row ht="17.0" customHeight="1" x14ac:dyDescent="0.15" r="446" spans="1:3">
      <c r="A446" s="22">
        <v>2060205</v>
      </c>
      <c r="B446" s="22" t="s">
        <v>1059</v>
      </c>
      <c r="C446" s="48">
        <v>0</v>
      </c>
    </row>
    <row ht="17.0" customHeight="1" x14ac:dyDescent="0.15" r="447" spans="1:3">
      <c r="A447" s="22">
        <v>2060206</v>
      </c>
      <c r="B447" s="22" t="s">
        <v>1060</v>
      </c>
      <c r="C447" s="48">
        <v>0</v>
      </c>
    </row>
    <row ht="17.0" customHeight="1" x14ac:dyDescent="0.15" r="448" spans="1:3">
      <c r="A448" s="22">
        <v>2060207</v>
      </c>
      <c r="B448" s="22" t="s">
        <v>1061</v>
      </c>
      <c r="C448" s="48">
        <v>0</v>
      </c>
    </row>
    <row ht="17.0" customHeight="1" x14ac:dyDescent="0.15" r="449" spans="1:3">
      <c r="A449" s="22">
        <v>2060208</v>
      </c>
      <c r="B449" s="22" t="s">
        <v>1062</v>
      </c>
      <c r="C449" s="48">
        <v>0</v>
      </c>
    </row>
    <row ht="17.0" customHeight="1" x14ac:dyDescent="0.15" r="450" spans="1:3">
      <c r="A450" s="22">
        <v>2060299</v>
      </c>
      <c r="B450" s="22" t="s">
        <v>1063</v>
      </c>
      <c r="C450" s="48">
        <v>0</v>
      </c>
    </row>
    <row ht="17.0" customHeight="1" x14ac:dyDescent="0.15" r="451" spans="1:3">
      <c r="A451" s="22">
        <v>20603</v>
      </c>
      <c r="B451" s="46" t="s">
        <v>1064</v>
      </c>
      <c r="C451" s="45">
        <f>SUM(C452:C456)</f>
        <v>0</v>
      </c>
    </row>
    <row ht="17.0" customHeight="1" x14ac:dyDescent="0.15" r="452" spans="1:3">
      <c r="A452" s="22">
        <v>2060301</v>
      </c>
      <c r="B452" s="22" t="s">
        <v>1056</v>
      </c>
      <c r="C452" s="48">
        <v>0</v>
      </c>
    </row>
    <row ht="17.0" customHeight="1" x14ac:dyDescent="0.15" r="453" spans="1:3">
      <c r="A453" s="22">
        <v>2060302</v>
      </c>
      <c r="B453" s="22" t="s">
        <v>1065</v>
      </c>
      <c r="C453" s="48">
        <v>0</v>
      </c>
    </row>
    <row ht="17.0" customHeight="1" x14ac:dyDescent="0.15" r="454" spans="1:3">
      <c r="A454" s="22">
        <v>2060303</v>
      </c>
      <c r="B454" s="22" t="s">
        <v>1066</v>
      </c>
      <c r="C454" s="48">
        <v>0</v>
      </c>
    </row>
    <row ht="17.0" customHeight="1" x14ac:dyDescent="0.15" r="455" spans="1:3">
      <c r="A455" s="22">
        <v>2060304</v>
      </c>
      <c r="B455" s="22" t="s">
        <v>1067</v>
      </c>
      <c r="C455" s="48">
        <v>0</v>
      </c>
    </row>
    <row ht="17.0" customHeight="1" x14ac:dyDescent="0.15" r="456" spans="1:3">
      <c r="A456" s="22">
        <v>2060399</v>
      </c>
      <c r="B456" s="22" t="s">
        <v>1068</v>
      </c>
      <c r="C456" s="48">
        <v>0</v>
      </c>
    </row>
    <row ht="17.0" customHeight="1" x14ac:dyDescent="0.15" r="457" spans="1:3">
      <c r="A457" s="22">
        <v>20604</v>
      </c>
      <c r="B457" s="46" t="s">
        <v>1069</v>
      </c>
      <c r="C457" s="45">
        <f>SUM(C458:C461)</f>
        <v>55</v>
      </c>
    </row>
    <row ht="17.0" customHeight="1" x14ac:dyDescent="0.15" r="458" spans="1:3">
      <c r="A458" s="22">
        <v>2060401</v>
      </c>
      <c r="B458" s="22" t="s">
        <v>1056</v>
      </c>
      <c r="C458" s="48">
        <v>0</v>
      </c>
    </row>
    <row ht="17.0" customHeight="1" x14ac:dyDescent="0.15" r="459" spans="1:3">
      <c r="A459" s="22">
        <v>2060404</v>
      </c>
      <c r="B459" s="22" t="s">
        <v>1070</v>
      </c>
      <c r="C459" s="48">
        <v>0</v>
      </c>
    </row>
    <row ht="17.0" customHeight="1" x14ac:dyDescent="0.15" r="460" spans="1:3">
      <c r="A460" s="22">
        <v>2060405</v>
      </c>
      <c r="B460" s="22" t="s">
        <v>1071</v>
      </c>
      <c r="C460" s="48">
        <v>0</v>
      </c>
    </row>
    <row ht="17.0" customHeight="1" x14ac:dyDescent="0.15" r="461" spans="1:3">
      <c r="A461" s="22">
        <v>2060499</v>
      </c>
      <c r="B461" s="22" t="s">
        <v>1072</v>
      </c>
      <c r="C461" s="48">
        <v>55</v>
      </c>
    </row>
    <row ht="17.0" customHeight="1" x14ac:dyDescent="0.15" r="462" spans="1:3">
      <c r="A462" s="22">
        <v>20605</v>
      </c>
      <c r="B462" s="46" t="s">
        <v>1073</v>
      </c>
      <c r="C462" s="45">
        <f>SUM(C463:C466)</f>
        <v>0</v>
      </c>
    </row>
    <row ht="17.0" customHeight="1" x14ac:dyDescent="0.15" r="463" spans="1:3">
      <c r="A463" s="22">
        <v>2060501</v>
      </c>
      <c r="B463" s="22" t="s">
        <v>1056</v>
      </c>
      <c r="C463" s="48">
        <v>0</v>
      </c>
    </row>
    <row ht="17.0" customHeight="1" x14ac:dyDescent="0.15" r="464" spans="1:3">
      <c r="A464" s="22">
        <v>2060502</v>
      </c>
      <c r="B464" s="22" t="s">
        <v>1074</v>
      </c>
      <c r="C464" s="48">
        <v>0</v>
      </c>
    </row>
    <row ht="17.0" customHeight="1" x14ac:dyDescent="0.15" r="465" spans="1:3">
      <c r="A465" s="22">
        <v>2060503</v>
      </c>
      <c r="B465" s="22" t="s">
        <v>1075</v>
      </c>
      <c r="C465" s="48">
        <v>0</v>
      </c>
    </row>
    <row ht="17.0" customHeight="1" x14ac:dyDescent="0.15" r="466" spans="1:3">
      <c r="A466" s="22">
        <v>2060599</v>
      </c>
      <c r="B466" s="22" t="s">
        <v>1076</v>
      </c>
      <c r="C466" s="48">
        <v>0</v>
      </c>
    </row>
    <row ht="17.0" customHeight="1" x14ac:dyDescent="0.15" r="467" spans="1:3">
      <c r="A467" s="22">
        <v>20606</v>
      </c>
      <c r="B467" s="46" t="s">
        <v>1077</v>
      </c>
      <c r="C467" s="45">
        <f>SUM(C468:C471)</f>
        <v>0</v>
      </c>
    </row>
    <row ht="17.0" customHeight="1" x14ac:dyDescent="0.15" r="468" spans="1:3">
      <c r="A468" s="22">
        <v>2060601</v>
      </c>
      <c r="B468" s="22" t="s">
        <v>1078</v>
      </c>
      <c r="C468" s="48">
        <v>0</v>
      </c>
    </row>
    <row ht="17.0" customHeight="1" x14ac:dyDescent="0.15" r="469" spans="1:3">
      <c r="A469" s="22">
        <v>2060602</v>
      </c>
      <c r="B469" s="22" t="s">
        <v>1079</v>
      </c>
      <c r="C469" s="48">
        <v>0</v>
      </c>
    </row>
    <row ht="17.0" customHeight="1" x14ac:dyDescent="0.15" r="470" spans="1:3">
      <c r="A470" s="22">
        <v>2060603</v>
      </c>
      <c r="B470" s="22" t="s">
        <v>1080</v>
      </c>
      <c r="C470" s="48">
        <v>0</v>
      </c>
    </row>
    <row ht="17.0" customHeight="1" x14ac:dyDescent="0.15" r="471" spans="1:3">
      <c r="A471" s="22">
        <v>2060699</v>
      </c>
      <c r="B471" s="22" t="s">
        <v>1081</v>
      </c>
      <c r="C471" s="48">
        <v>0</v>
      </c>
    </row>
    <row ht="17.0" customHeight="1" x14ac:dyDescent="0.15" r="472" spans="1:3">
      <c r="A472" s="22">
        <v>20607</v>
      </c>
      <c r="B472" s="46" t="s">
        <v>1082</v>
      </c>
      <c r="C472" s="45">
        <f>SUM(C473:C478)</f>
        <v>154</v>
      </c>
    </row>
    <row ht="17.0" customHeight="1" x14ac:dyDescent="0.15" r="473" spans="1:3">
      <c r="A473" s="22">
        <v>2060701</v>
      </c>
      <c r="B473" s="22" t="s">
        <v>1056</v>
      </c>
      <c r="C473" s="48">
        <v>44</v>
      </c>
    </row>
    <row ht="17.0" customHeight="1" x14ac:dyDescent="0.15" r="474" spans="1:3">
      <c r="A474" s="22">
        <v>2060702</v>
      </c>
      <c r="B474" s="22" t="s">
        <v>1083</v>
      </c>
      <c r="C474" s="48">
        <v>0</v>
      </c>
    </row>
    <row ht="17.0" customHeight="1" x14ac:dyDescent="0.15" r="475" spans="1:3">
      <c r="A475" s="22">
        <v>2060703</v>
      </c>
      <c r="B475" s="22" t="s">
        <v>1084</v>
      </c>
      <c r="C475" s="48">
        <v>0</v>
      </c>
    </row>
    <row ht="17.0" customHeight="1" x14ac:dyDescent="0.15" r="476" spans="1:3">
      <c r="A476" s="22">
        <v>2060704</v>
      </c>
      <c r="B476" s="22" t="s">
        <v>1085</v>
      </c>
      <c r="C476" s="48">
        <v>0</v>
      </c>
    </row>
    <row ht="17.0" customHeight="1" x14ac:dyDescent="0.15" r="477" spans="1:3">
      <c r="A477" s="22">
        <v>2060705</v>
      </c>
      <c r="B477" s="22" t="s">
        <v>1086</v>
      </c>
      <c r="C477" s="48">
        <v>0</v>
      </c>
    </row>
    <row ht="17.0" customHeight="1" x14ac:dyDescent="0.15" r="478" spans="1:3">
      <c r="A478" s="22">
        <v>2060799</v>
      </c>
      <c r="B478" s="22" t="s">
        <v>1087</v>
      </c>
      <c r="C478" s="48">
        <v>110</v>
      </c>
    </row>
    <row ht="17.0" customHeight="1" x14ac:dyDescent="0.15" r="479" spans="1:3">
      <c r="A479" s="22">
        <v>20608</v>
      </c>
      <c r="B479" s="46" t="s">
        <v>1088</v>
      </c>
      <c r="C479" s="45">
        <f>SUM(C480:C482)</f>
        <v>0</v>
      </c>
    </row>
    <row ht="17.0" customHeight="1" x14ac:dyDescent="0.15" r="480" spans="1:3">
      <c r="A480" s="22">
        <v>2060801</v>
      </c>
      <c r="B480" s="22" t="s">
        <v>1089</v>
      </c>
      <c r="C480" s="48">
        <v>0</v>
      </c>
    </row>
    <row ht="17.0" customHeight="1" x14ac:dyDescent="0.15" r="481" spans="1:3">
      <c r="A481" s="22">
        <v>2060802</v>
      </c>
      <c r="B481" s="22" t="s">
        <v>1090</v>
      </c>
      <c r="C481" s="48">
        <v>0</v>
      </c>
    </row>
    <row ht="17.0" customHeight="1" x14ac:dyDescent="0.15" r="482" spans="1:3">
      <c r="A482" s="22">
        <v>2060899</v>
      </c>
      <c r="B482" s="22" t="s">
        <v>1091</v>
      </c>
      <c r="C482" s="48">
        <v>0</v>
      </c>
    </row>
    <row ht="17.0" customHeight="1" x14ac:dyDescent="0.15" r="483" spans="1:3">
      <c r="A483" s="22">
        <v>20609</v>
      </c>
      <c r="B483" s="46" t="s">
        <v>1092</v>
      </c>
      <c r="C483" s="45">
        <f>SUM(C484:C486)</f>
        <v>0</v>
      </c>
    </row>
    <row ht="17.0" customHeight="1" x14ac:dyDescent="0.15" r="484" spans="1:3">
      <c r="A484" s="22">
        <v>2060901</v>
      </c>
      <c r="B484" s="22" t="s">
        <v>1093</v>
      </c>
      <c r="C484" s="48">
        <v>0</v>
      </c>
    </row>
    <row ht="17.0" customHeight="1" x14ac:dyDescent="0.15" r="485" spans="1:3">
      <c r="A485" s="22">
        <v>2060902</v>
      </c>
      <c r="B485" s="22" t="s">
        <v>1094</v>
      </c>
      <c r="C485" s="48">
        <v>0</v>
      </c>
    </row>
    <row ht="17.0" customHeight="1" x14ac:dyDescent="0.15" r="486" spans="1:3">
      <c r="A486" s="22">
        <v>2060999</v>
      </c>
      <c r="B486" s="22" t="s">
        <v>1095</v>
      </c>
      <c r="C486" s="48">
        <v>0</v>
      </c>
    </row>
    <row ht="17.0" customHeight="1" x14ac:dyDescent="0.15" r="487" spans="1:3">
      <c r="A487" s="22">
        <v>20699</v>
      </c>
      <c r="B487" s="46" t="s">
        <v>1096</v>
      </c>
      <c r="C487" s="45">
        <f>SUM(C488:C491)</f>
        <v>0</v>
      </c>
    </row>
    <row ht="17.0" customHeight="1" x14ac:dyDescent="0.15" r="488" spans="1:3">
      <c r="A488" s="22">
        <v>2069901</v>
      </c>
      <c r="B488" s="22" t="s">
        <v>1097</v>
      </c>
      <c r="C488" s="48">
        <v>0</v>
      </c>
    </row>
    <row ht="17.0" customHeight="1" x14ac:dyDescent="0.15" r="489" spans="1:3">
      <c r="A489" s="22">
        <v>2069902</v>
      </c>
      <c r="B489" s="22" t="s">
        <v>1098</v>
      </c>
      <c r="C489" s="48">
        <v>0</v>
      </c>
    </row>
    <row ht="17.0" customHeight="1" x14ac:dyDescent="0.15" r="490" spans="1:3">
      <c r="A490" s="22">
        <v>2069903</v>
      </c>
      <c r="B490" s="22" t="s">
        <v>1099</v>
      </c>
      <c r="C490" s="48">
        <v>0</v>
      </c>
    </row>
    <row ht="17.0" customHeight="1" x14ac:dyDescent="0.15" r="491" spans="1:3">
      <c r="A491" s="22">
        <v>2069999</v>
      </c>
      <c r="B491" s="22" t="s">
        <v>1100</v>
      </c>
      <c r="C491" s="48">
        <v>0</v>
      </c>
    </row>
    <row ht="17.0" customHeight="1" x14ac:dyDescent="0.15" r="492" spans="1:3">
      <c r="A492" s="22">
        <v>207</v>
      </c>
      <c r="B492" s="46" t="s">
        <v>1101</v>
      </c>
      <c r="C492" s="45">
        <f>SUM(C493,C509,C517,C528,C537,C545)</f>
        <v>5881</v>
      </c>
    </row>
    <row ht="17.0" customHeight="1" x14ac:dyDescent="0.15" r="493" spans="1:3">
      <c r="A493" s="22">
        <v>20701</v>
      </c>
      <c r="B493" s="46" t="s">
        <v>1102</v>
      </c>
      <c r="C493" s="45">
        <f>SUM(C494:C508)</f>
        <v>2907</v>
      </c>
    </row>
    <row ht="17.0" customHeight="1" x14ac:dyDescent="0.15" r="494" spans="1:3">
      <c r="A494" s="22">
        <v>2070101</v>
      </c>
      <c r="B494" s="22" t="s">
        <v>775</v>
      </c>
      <c r="C494" s="48">
        <v>256</v>
      </c>
    </row>
    <row ht="17.0" customHeight="1" x14ac:dyDescent="0.15" r="495" spans="1:3">
      <c r="A495" s="22">
        <v>2070102</v>
      </c>
      <c r="B495" s="22" t="s">
        <v>776</v>
      </c>
      <c r="C495" s="48">
        <v>277</v>
      </c>
    </row>
    <row ht="17.0" customHeight="1" x14ac:dyDescent="0.15" r="496" spans="1:3">
      <c r="A496" s="22">
        <v>2070103</v>
      </c>
      <c r="B496" s="22" t="s">
        <v>777</v>
      </c>
      <c r="C496" s="48">
        <v>0</v>
      </c>
    </row>
    <row ht="17.0" customHeight="1" x14ac:dyDescent="0.15" r="497" spans="1:3">
      <c r="A497" s="22">
        <v>2070104</v>
      </c>
      <c r="B497" s="22" t="s">
        <v>1103</v>
      </c>
      <c r="C497" s="48">
        <v>0</v>
      </c>
    </row>
    <row ht="17.0" customHeight="1" x14ac:dyDescent="0.15" r="498" spans="1:3">
      <c r="A498" s="22">
        <v>2070105</v>
      </c>
      <c r="B498" s="22" t="s">
        <v>1104</v>
      </c>
      <c r="C498" s="48">
        <v>0</v>
      </c>
    </row>
    <row ht="17.0" customHeight="1" x14ac:dyDescent="0.15" r="499" spans="1:3">
      <c r="A499" s="22">
        <v>2070106</v>
      </c>
      <c r="B499" s="22" t="s">
        <v>1105</v>
      </c>
      <c r="C499" s="48">
        <v>0</v>
      </c>
    </row>
    <row ht="17.0" customHeight="1" x14ac:dyDescent="0.15" r="500" spans="1:3">
      <c r="A500" s="22">
        <v>2070107</v>
      </c>
      <c r="B500" s="22" t="s">
        <v>1106</v>
      </c>
      <c r="C500" s="48">
        <v>0</v>
      </c>
    </row>
    <row ht="17.0" customHeight="1" x14ac:dyDescent="0.15" r="501" spans="1:3">
      <c r="A501" s="22">
        <v>2070108</v>
      </c>
      <c r="B501" s="22" t="s">
        <v>1107</v>
      </c>
      <c r="C501" s="48">
        <v>0</v>
      </c>
    </row>
    <row ht="17.0" customHeight="1" x14ac:dyDescent="0.15" r="502" spans="1:3">
      <c r="A502" s="22">
        <v>2070109</v>
      </c>
      <c r="B502" s="22" t="s">
        <v>1108</v>
      </c>
      <c r="C502" s="48">
        <v>3</v>
      </c>
    </row>
    <row ht="17.0" customHeight="1" x14ac:dyDescent="0.15" r="503" spans="1:3">
      <c r="A503" s="22">
        <v>2070110</v>
      </c>
      <c r="B503" s="22" t="s">
        <v>1109</v>
      </c>
      <c r="C503" s="48">
        <v>0</v>
      </c>
    </row>
    <row ht="17.0" customHeight="1" x14ac:dyDescent="0.15" r="504" spans="1:3">
      <c r="A504" s="22">
        <v>2070111</v>
      </c>
      <c r="B504" s="22" t="s">
        <v>1110</v>
      </c>
      <c r="C504" s="48">
        <v>0</v>
      </c>
    </row>
    <row ht="17.0" customHeight="1" x14ac:dyDescent="0.15" r="505" spans="1:3">
      <c r="A505" s="22">
        <v>2070112</v>
      </c>
      <c r="B505" s="22" t="s">
        <v>1111</v>
      </c>
      <c r="C505" s="48">
        <v>0</v>
      </c>
    </row>
    <row ht="17.0" customHeight="1" x14ac:dyDescent="0.15" r="506" spans="1:3">
      <c r="A506" s="22">
        <v>2070113</v>
      </c>
      <c r="B506" s="22" t="s">
        <v>1112</v>
      </c>
      <c r="C506" s="48">
        <v>200</v>
      </c>
    </row>
    <row ht="17.0" customHeight="1" x14ac:dyDescent="0.15" r="507" spans="1:3">
      <c r="A507" s="22">
        <v>2070114</v>
      </c>
      <c r="B507" s="22" t="s">
        <v>1113</v>
      </c>
      <c r="C507" s="48">
        <v>0</v>
      </c>
    </row>
    <row ht="17.0" customHeight="1" x14ac:dyDescent="0.15" r="508" spans="1:3">
      <c r="A508" s="22">
        <v>2070199</v>
      </c>
      <c r="B508" s="22" t="s">
        <v>1114</v>
      </c>
      <c r="C508" s="48">
        <v>2171</v>
      </c>
    </row>
    <row ht="17.0" customHeight="1" x14ac:dyDescent="0.15" r="509" spans="1:3">
      <c r="A509" s="22">
        <v>20702</v>
      </c>
      <c r="B509" s="46" t="s">
        <v>1115</v>
      </c>
      <c r="C509" s="45">
        <f>SUM(C510:C516)</f>
        <v>1230</v>
      </c>
    </row>
    <row ht="17.0" customHeight="1" x14ac:dyDescent="0.15" r="510" spans="1:3">
      <c r="A510" s="22">
        <v>2070201</v>
      </c>
      <c r="B510" s="22" t="s">
        <v>775</v>
      </c>
      <c r="C510" s="48">
        <v>0</v>
      </c>
    </row>
    <row ht="17.0" customHeight="1" x14ac:dyDescent="0.15" r="511" spans="1:3">
      <c r="A511" s="22">
        <v>2070202</v>
      </c>
      <c r="B511" s="22" t="s">
        <v>776</v>
      </c>
      <c r="C511" s="48">
        <v>0</v>
      </c>
    </row>
    <row ht="17.0" customHeight="1" x14ac:dyDescent="0.15" r="512" spans="1:3">
      <c r="A512" s="22">
        <v>2070203</v>
      </c>
      <c r="B512" s="22" t="s">
        <v>777</v>
      </c>
      <c r="C512" s="48">
        <v>0</v>
      </c>
    </row>
    <row ht="17.0" customHeight="1" x14ac:dyDescent="0.15" r="513" spans="1:3">
      <c r="A513" s="22">
        <v>2070204</v>
      </c>
      <c r="B513" s="22" t="s">
        <v>1116</v>
      </c>
      <c r="C513" s="48">
        <v>43</v>
      </c>
    </row>
    <row ht="17.0" customHeight="1" x14ac:dyDescent="0.15" r="514" spans="1:3">
      <c r="A514" s="22">
        <v>2070205</v>
      </c>
      <c r="B514" s="22" t="s">
        <v>1117</v>
      </c>
      <c r="C514" s="48">
        <v>684</v>
      </c>
    </row>
    <row ht="17.0" customHeight="1" x14ac:dyDescent="0.15" r="515" spans="1:3">
      <c r="A515" s="22">
        <v>2070206</v>
      </c>
      <c r="B515" s="22" t="s">
        <v>1118</v>
      </c>
      <c r="C515" s="48">
        <v>0</v>
      </c>
    </row>
    <row ht="17.0" customHeight="1" x14ac:dyDescent="0.15" r="516" spans="1:3">
      <c r="A516" s="22">
        <v>2070299</v>
      </c>
      <c r="B516" s="22" t="s">
        <v>1119</v>
      </c>
      <c r="C516" s="48">
        <v>503</v>
      </c>
    </row>
    <row ht="17.0" customHeight="1" x14ac:dyDescent="0.15" r="517" spans="1:3">
      <c r="A517" s="22">
        <v>20703</v>
      </c>
      <c r="B517" s="46" t="s">
        <v>1120</v>
      </c>
      <c r="C517" s="45">
        <f>SUM(C518:C527)</f>
        <v>1</v>
      </c>
    </row>
    <row ht="17.0" customHeight="1" x14ac:dyDescent="0.15" r="518" spans="1:3">
      <c r="A518" s="22">
        <v>2070301</v>
      </c>
      <c r="B518" s="22" t="s">
        <v>775</v>
      </c>
      <c r="C518" s="48">
        <v>0</v>
      </c>
    </row>
    <row ht="17.0" customHeight="1" x14ac:dyDescent="0.15" r="519" spans="1:3">
      <c r="A519" s="22">
        <v>2070302</v>
      </c>
      <c r="B519" s="22" t="s">
        <v>776</v>
      </c>
      <c r="C519" s="48">
        <v>0</v>
      </c>
    </row>
    <row ht="17.0" customHeight="1" x14ac:dyDescent="0.15" r="520" spans="1:3">
      <c r="A520" s="22">
        <v>2070303</v>
      </c>
      <c r="B520" s="22" t="s">
        <v>777</v>
      </c>
      <c r="C520" s="48">
        <v>0</v>
      </c>
    </row>
    <row ht="17.0" customHeight="1" x14ac:dyDescent="0.15" r="521" spans="1:3">
      <c r="A521" s="22">
        <v>2070304</v>
      </c>
      <c r="B521" s="22" t="s">
        <v>1121</v>
      </c>
      <c r="C521" s="48">
        <v>0</v>
      </c>
    </row>
    <row ht="17.0" customHeight="1" x14ac:dyDescent="0.15" r="522" spans="1:3">
      <c r="A522" s="22">
        <v>2070305</v>
      </c>
      <c r="B522" s="22" t="s">
        <v>1122</v>
      </c>
      <c r="C522" s="48">
        <v>0</v>
      </c>
    </row>
    <row ht="17.0" customHeight="1" x14ac:dyDescent="0.15" r="523" spans="1:3">
      <c r="A523" s="22">
        <v>2070306</v>
      </c>
      <c r="B523" s="22" t="s">
        <v>1123</v>
      </c>
      <c r="C523" s="48">
        <v>0</v>
      </c>
    </row>
    <row ht="17.0" customHeight="1" x14ac:dyDescent="0.15" r="524" spans="1:3">
      <c r="A524" s="22">
        <v>2070307</v>
      </c>
      <c r="B524" s="22" t="s">
        <v>1124</v>
      </c>
      <c r="C524" s="48">
        <v>0</v>
      </c>
    </row>
    <row ht="17.0" customHeight="1" x14ac:dyDescent="0.15" r="525" spans="1:3">
      <c r="A525" s="22">
        <v>2070308</v>
      </c>
      <c r="B525" s="22" t="s">
        <v>1125</v>
      </c>
      <c r="C525" s="48">
        <v>0</v>
      </c>
    </row>
    <row ht="17.0" customHeight="1" x14ac:dyDescent="0.15" r="526" spans="1:3">
      <c r="A526" s="22">
        <v>2070309</v>
      </c>
      <c r="B526" s="22" t="s">
        <v>1126</v>
      </c>
      <c r="C526" s="48">
        <v>0</v>
      </c>
    </row>
    <row ht="17.0" customHeight="1" x14ac:dyDescent="0.15" r="527" spans="1:3">
      <c r="A527" s="22">
        <v>2070399</v>
      </c>
      <c r="B527" s="22" t="s">
        <v>1127</v>
      </c>
      <c r="C527" s="48">
        <v>1</v>
      </c>
    </row>
    <row ht="17.0" customHeight="1" x14ac:dyDescent="0.15" r="528" spans="1:3">
      <c r="A528" s="22">
        <v>20706</v>
      </c>
      <c r="B528" s="49" t="s">
        <v>1128</v>
      </c>
      <c r="C528" s="45">
        <f>SUM(C529:C536)</f>
        <v>62</v>
      </c>
    </row>
    <row ht="17.0" customHeight="1" x14ac:dyDescent="0.15" r="529" spans="1:3">
      <c r="A529" s="22">
        <v>2070601</v>
      </c>
      <c r="B529" s="50" t="s">
        <v>775</v>
      </c>
      <c r="C529" s="48">
        <v>1</v>
      </c>
    </row>
    <row ht="17.0" customHeight="1" x14ac:dyDescent="0.15" r="530" spans="1:3">
      <c r="A530" s="22">
        <v>2070602</v>
      </c>
      <c r="B530" s="50" t="s">
        <v>776</v>
      </c>
      <c r="C530" s="48">
        <v>0</v>
      </c>
    </row>
    <row ht="17.0" customHeight="1" x14ac:dyDescent="0.15" r="531" spans="1:3">
      <c r="A531" s="22">
        <v>2070603</v>
      </c>
      <c r="B531" s="50" t="s">
        <v>777</v>
      </c>
      <c r="C531" s="48">
        <v>0</v>
      </c>
    </row>
    <row ht="17.0" customHeight="1" x14ac:dyDescent="0.15" r="532" spans="1:3">
      <c r="A532" s="22">
        <v>2070604</v>
      </c>
      <c r="B532" s="50" t="s">
        <v>1129</v>
      </c>
      <c r="C532" s="48">
        <v>0</v>
      </c>
    </row>
    <row ht="17.0" customHeight="1" x14ac:dyDescent="0.15" r="533" spans="1:3">
      <c r="A533" s="22">
        <v>2070605</v>
      </c>
      <c r="B533" s="50" t="s">
        <v>1130</v>
      </c>
      <c r="C533" s="48">
        <v>0</v>
      </c>
    </row>
    <row ht="17.0" customHeight="1" x14ac:dyDescent="0.15" r="534" spans="1:3">
      <c r="A534" s="22">
        <v>2070606</v>
      </c>
      <c r="B534" s="50" t="s">
        <v>1131</v>
      </c>
      <c r="C534" s="48">
        <v>0</v>
      </c>
    </row>
    <row ht="17.0" customHeight="1" x14ac:dyDescent="0.15" r="535" spans="1:3">
      <c r="A535" s="22">
        <v>2070607</v>
      </c>
      <c r="B535" s="50" t="s">
        <v>1132</v>
      </c>
      <c r="C535" s="48">
        <v>38</v>
      </c>
    </row>
    <row ht="17.0" customHeight="1" x14ac:dyDescent="0.15" r="536" spans="1:3">
      <c r="A536" s="22">
        <v>2070699</v>
      </c>
      <c r="B536" s="50" t="s">
        <v>1133</v>
      </c>
      <c r="C536" s="48">
        <v>23</v>
      </c>
    </row>
    <row ht="17.0" customHeight="1" x14ac:dyDescent="0.15" r="537" spans="1:3">
      <c r="A537" s="22">
        <v>20708</v>
      </c>
      <c r="B537" s="49" t="s">
        <v>1134</v>
      </c>
      <c r="C537" s="45">
        <f>SUM(C538:C544)</f>
        <v>272</v>
      </c>
    </row>
    <row ht="17.0" customHeight="1" x14ac:dyDescent="0.15" r="538" spans="1:3">
      <c r="A538" s="22">
        <v>2070801</v>
      </c>
      <c r="B538" s="50" t="s">
        <v>775</v>
      </c>
      <c r="C538" s="48">
        <v>0</v>
      </c>
    </row>
    <row ht="17.0" customHeight="1" x14ac:dyDescent="0.15" r="539" spans="1:3">
      <c r="A539" s="22">
        <v>2070802</v>
      </c>
      <c r="B539" s="50" t="s">
        <v>776</v>
      </c>
      <c r="C539" s="48">
        <v>0</v>
      </c>
    </row>
    <row ht="17.0" customHeight="1" x14ac:dyDescent="0.15" r="540" spans="1:3">
      <c r="A540" s="22">
        <v>2070803</v>
      </c>
      <c r="B540" s="50" t="s">
        <v>777</v>
      </c>
      <c r="C540" s="48">
        <v>0</v>
      </c>
    </row>
    <row ht="17.0" customHeight="1" x14ac:dyDescent="0.15" r="541" spans="1:3">
      <c r="A541" s="22">
        <v>2070806</v>
      </c>
      <c r="B541" s="50" t="s">
        <v>1135</v>
      </c>
      <c r="C541" s="48">
        <v>0</v>
      </c>
    </row>
    <row ht="17.0" customHeight="1" x14ac:dyDescent="0.15" r="542" spans="1:3">
      <c r="A542" s="22">
        <v>2070807</v>
      </c>
      <c r="B542" s="50" t="s">
        <v>1136</v>
      </c>
      <c r="C542" s="48">
        <v>0</v>
      </c>
    </row>
    <row ht="17.0" customHeight="1" x14ac:dyDescent="0.15" r="543" spans="1:3">
      <c r="A543" s="22">
        <v>2070808</v>
      </c>
      <c r="B543" s="50" t="s">
        <v>1137</v>
      </c>
      <c r="C543" s="48">
        <v>0</v>
      </c>
    </row>
    <row ht="17.0" customHeight="1" x14ac:dyDescent="0.15" r="544" spans="1:3">
      <c r="A544" s="22">
        <v>2070899</v>
      </c>
      <c r="B544" s="50" t="s">
        <v>1138</v>
      </c>
      <c r="C544" s="48">
        <v>272</v>
      </c>
    </row>
    <row ht="17.0" customHeight="1" x14ac:dyDescent="0.15" r="545" spans="1:3">
      <c r="A545" s="22">
        <v>20799</v>
      </c>
      <c r="B545" s="46" t="s">
        <v>1139</v>
      </c>
      <c r="C545" s="45">
        <f>SUM(C546:C548)</f>
        <v>1409</v>
      </c>
    </row>
    <row ht="17.0" customHeight="1" x14ac:dyDescent="0.15" r="546" spans="1:3">
      <c r="A546" s="22">
        <v>2079902</v>
      </c>
      <c r="B546" s="22" t="s">
        <v>1140</v>
      </c>
      <c r="C546" s="48">
        <v>38</v>
      </c>
    </row>
    <row ht="17.0" customHeight="1" x14ac:dyDescent="0.15" r="547" spans="1:3">
      <c r="A547" s="22">
        <v>2079903</v>
      </c>
      <c r="B547" s="22" t="s">
        <v>1141</v>
      </c>
      <c r="C547" s="48">
        <v>0</v>
      </c>
    </row>
    <row ht="17.0" customHeight="1" x14ac:dyDescent="0.15" r="548" spans="1:3">
      <c r="A548" s="22">
        <v>2079999</v>
      </c>
      <c r="B548" s="22" t="s">
        <v>1142</v>
      </c>
      <c r="C548" s="48">
        <v>1371</v>
      </c>
    </row>
    <row ht="17.0" customHeight="1" x14ac:dyDescent="0.15" r="549" spans="1:3">
      <c r="A549" s="22">
        <v>208</v>
      </c>
      <c r="B549" s="46" t="s">
        <v>1143</v>
      </c>
      <c r="C549" s="45">
        <f>SUM(C550,C569,C577,C579,C588,C592,C602,C611,C618,C626,C635,C641,C644,C647,C650,C653,C656,C660,C664,C672,C675)</f>
        <v>59280</v>
      </c>
    </row>
    <row ht="17.0" customHeight="1" x14ac:dyDescent="0.15" r="550" spans="1:3">
      <c r="A550" s="22">
        <v>20801</v>
      </c>
      <c r="B550" s="46" t="s">
        <v>1144</v>
      </c>
      <c r="C550" s="45">
        <f>SUM(C551:C568)</f>
        <v>1549</v>
      </c>
    </row>
    <row ht="17.0" customHeight="1" x14ac:dyDescent="0.15" r="551" spans="1:3">
      <c r="A551" s="22">
        <v>2080101</v>
      </c>
      <c r="B551" s="22" t="s">
        <v>775</v>
      </c>
      <c r="C551" s="48">
        <v>190</v>
      </c>
    </row>
    <row ht="17.0" customHeight="1" x14ac:dyDescent="0.15" r="552" spans="1:3">
      <c r="A552" s="22">
        <v>2080102</v>
      </c>
      <c r="B552" s="22" t="s">
        <v>776</v>
      </c>
      <c r="C552" s="48">
        <v>1</v>
      </c>
    </row>
    <row ht="17.0" customHeight="1" x14ac:dyDescent="0.15" r="553" spans="1:3">
      <c r="A553" s="22">
        <v>2080103</v>
      </c>
      <c r="B553" s="22" t="s">
        <v>777</v>
      </c>
      <c r="C553" s="48">
        <v>0</v>
      </c>
    </row>
    <row ht="17.0" customHeight="1" x14ac:dyDescent="0.15" r="554" spans="1:3">
      <c r="A554" s="22">
        <v>2080104</v>
      </c>
      <c r="B554" s="22" t="s">
        <v>1145</v>
      </c>
      <c r="C554" s="48">
        <v>371</v>
      </c>
    </row>
    <row ht="17.0" customHeight="1" x14ac:dyDescent="0.15" r="555" spans="1:3">
      <c r="A555" s="22">
        <v>2080105</v>
      </c>
      <c r="B555" s="22" t="s">
        <v>1146</v>
      </c>
      <c r="C555" s="48">
        <v>0</v>
      </c>
    </row>
    <row ht="17.0" customHeight="1" x14ac:dyDescent="0.15" r="556" spans="1:3">
      <c r="A556" s="22">
        <v>2080106</v>
      </c>
      <c r="B556" s="22" t="s">
        <v>1147</v>
      </c>
      <c r="C556" s="48">
        <v>0</v>
      </c>
    </row>
    <row ht="17.0" customHeight="1" x14ac:dyDescent="0.15" r="557" spans="1:3">
      <c r="A557" s="22">
        <v>2080107</v>
      </c>
      <c r="B557" s="22" t="s">
        <v>1148</v>
      </c>
      <c r="C557" s="48">
        <v>0</v>
      </c>
    </row>
    <row ht="17.0" customHeight="1" x14ac:dyDescent="0.15" r="558" spans="1:3">
      <c r="A558" s="22">
        <v>2080108</v>
      </c>
      <c r="B558" s="22" t="s">
        <v>816</v>
      </c>
      <c r="C558" s="48">
        <v>0</v>
      </c>
    </row>
    <row ht="17.0" customHeight="1" x14ac:dyDescent="0.15" r="559" spans="1:3">
      <c r="A559" s="22">
        <v>2080109</v>
      </c>
      <c r="B559" s="22" t="s">
        <v>1149</v>
      </c>
      <c r="C559" s="48">
        <v>0</v>
      </c>
    </row>
    <row ht="17.0" customHeight="1" x14ac:dyDescent="0.15" r="560" spans="1:3">
      <c r="A560" s="22">
        <v>2080110</v>
      </c>
      <c r="B560" s="22" t="s">
        <v>1150</v>
      </c>
      <c r="C560" s="48">
        <v>0</v>
      </c>
    </row>
    <row ht="17.0" customHeight="1" x14ac:dyDescent="0.15" r="561" spans="1:3">
      <c r="A561" s="22">
        <v>2080111</v>
      </c>
      <c r="B561" s="22" t="s">
        <v>1151</v>
      </c>
      <c r="C561" s="48">
        <v>0</v>
      </c>
    </row>
    <row ht="17.0" customHeight="1" x14ac:dyDescent="0.15" r="562" spans="1:3">
      <c r="A562" s="22">
        <v>2080112</v>
      </c>
      <c r="B562" s="22" t="s">
        <v>1152</v>
      </c>
      <c r="C562" s="48">
        <v>0</v>
      </c>
    </row>
    <row ht="17.0" customHeight="1" x14ac:dyDescent="0.15" r="563" spans="1:3">
      <c r="A563" s="22">
        <v>2080113</v>
      </c>
      <c r="B563" s="22" t="s">
        <v>1153</v>
      </c>
      <c r="C563" s="48">
        <v>0</v>
      </c>
    </row>
    <row ht="17.0" customHeight="1" x14ac:dyDescent="0.15" r="564" spans="1:3">
      <c r="A564" s="22">
        <v>2080114</v>
      </c>
      <c r="B564" s="22" t="s">
        <v>1154</v>
      </c>
      <c r="C564" s="48">
        <v>0</v>
      </c>
    </row>
    <row ht="17.0" customHeight="1" x14ac:dyDescent="0.15" r="565" spans="1:3">
      <c r="A565" s="22">
        <v>2080115</v>
      </c>
      <c r="B565" s="22" t="s">
        <v>1155</v>
      </c>
      <c r="C565" s="48">
        <v>0</v>
      </c>
    </row>
    <row ht="17.0" customHeight="1" x14ac:dyDescent="0.15" r="566" spans="1:3">
      <c r="A566" s="22">
        <v>2080116</v>
      </c>
      <c r="B566" s="22" t="s">
        <v>1156</v>
      </c>
      <c r="C566" s="48">
        <v>0</v>
      </c>
    </row>
    <row ht="17.0" customHeight="1" x14ac:dyDescent="0.15" r="567" spans="1:3">
      <c r="A567" s="22">
        <v>2080150</v>
      </c>
      <c r="B567" s="22" t="s">
        <v>784</v>
      </c>
      <c r="C567" s="48">
        <v>414</v>
      </c>
    </row>
    <row ht="17.0" customHeight="1" x14ac:dyDescent="0.15" r="568" spans="1:3">
      <c r="A568" s="22">
        <v>2080199</v>
      </c>
      <c r="B568" s="22" t="s">
        <v>1157</v>
      </c>
      <c r="C568" s="48">
        <v>573</v>
      </c>
    </row>
    <row ht="17.0" customHeight="1" x14ac:dyDescent="0.15" r="569" spans="1:3">
      <c r="A569" s="22">
        <v>20802</v>
      </c>
      <c r="B569" s="46" t="s">
        <v>1158</v>
      </c>
      <c r="C569" s="45">
        <f>SUM(C570:C576)</f>
        <v>518</v>
      </c>
    </row>
    <row ht="17.0" customHeight="1" x14ac:dyDescent="0.15" r="570" spans="1:3">
      <c r="A570" s="22">
        <v>2080201</v>
      </c>
      <c r="B570" s="22" t="s">
        <v>775</v>
      </c>
      <c r="C570" s="48">
        <v>193</v>
      </c>
    </row>
    <row ht="17.0" customHeight="1" x14ac:dyDescent="0.15" r="571" spans="1:3">
      <c r="A571" s="22">
        <v>2080202</v>
      </c>
      <c r="B571" s="22" t="s">
        <v>776</v>
      </c>
      <c r="C571" s="48">
        <v>0</v>
      </c>
    </row>
    <row ht="17.0" customHeight="1" x14ac:dyDescent="0.15" r="572" spans="1:3">
      <c r="A572" s="22">
        <v>2080203</v>
      </c>
      <c r="B572" s="22" t="s">
        <v>777</v>
      </c>
      <c r="C572" s="48">
        <v>0</v>
      </c>
    </row>
    <row ht="17.0" customHeight="1" x14ac:dyDescent="0.15" r="573" spans="1:3">
      <c r="A573" s="22">
        <v>2080206</v>
      </c>
      <c r="B573" s="22" t="s">
        <v>1159</v>
      </c>
      <c r="C573" s="48">
        <v>10</v>
      </c>
    </row>
    <row ht="17.0" customHeight="1" x14ac:dyDescent="0.15" r="574" spans="1:3">
      <c r="A574" s="22">
        <v>2080207</v>
      </c>
      <c r="B574" s="22" t="s">
        <v>1160</v>
      </c>
      <c r="C574" s="48">
        <v>66</v>
      </c>
    </row>
    <row ht="17.0" customHeight="1" x14ac:dyDescent="0.15" r="575" spans="1:3">
      <c r="A575" s="22">
        <v>2080208</v>
      </c>
      <c r="B575" s="22" t="s">
        <v>1161</v>
      </c>
      <c r="C575" s="48">
        <v>35</v>
      </c>
    </row>
    <row ht="17.0" customHeight="1" x14ac:dyDescent="0.15" r="576" spans="1:3">
      <c r="A576" s="22">
        <v>2080299</v>
      </c>
      <c r="B576" s="22" t="s">
        <v>1162</v>
      </c>
      <c r="C576" s="48">
        <v>214</v>
      </c>
    </row>
    <row ht="17.0" customHeight="1" x14ac:dyDescent="0.15" r="577" spans="1:3">
      <c r="A577" s="22">
        <v>20804</v>
      </c>
      <c r="B577" s="46" t="s">
        <v>1163</v>
      </c>
      <c r="C577" s="45">
        <f>C578</f>
        <v>0</v>
      </c>
    </row>
    <row ht="17.0" customHeight="1" x14ac:dyDescent="0.15" r="578" spans="1:3">
      <c r="A578" s="22">
        <v>2080402</v>
      </c>
      <c r="B578" s="22" t="s">
        <v>1164</v>
      </c>
      <c r="C578" s="48">
        <v>0</v>
      </c>
    </row>
    <row ht="17.0" customHeight="1" x14ac:dyDescent="0.15" r="579" spans="1:3">
      <c r="A579" s="22">
        <v>20805</v>
      </c>
      <c r="B579" s="46" t="s">
        <v>1165</v>
      </c>
      <c r="C579" s="45">
        <f>SUM(C580:C587)</f>
        <v>25899</v>
      </c>
    </row>
    <row ht="17.0" customHeight="1" x14ac:dyDescent="0.15" r="580" spans="1:3">
      <c r="A580" s="22">
        <v>2080501</v>
      </c>
      <c r="B580" s="22" t="s">
        <v>1166</v>
      </c>
      <c r="C580" s="48">
        <v>359</v>
      </c>
    </row>
    <row ht="17.0" customHeight="1" x14ac:dyDescent="0.15" r="581" spans="1:3">
      <c r="A581" s="22">
        <v>2080502</v>
      </c>
      <c r="B581" s="22" t="s">
        <v>1167</v>
      </c>
      <c r="C581" s="48">
        <v>1897</v>
      </c>
    </row>
    <row ht="17.0" customHeight="1" x14ac:dyDescent="0.15" r="582" spans="1:3">
      <c r="A582" s="22">
        <v>2080503</v>
      </c>
      <c r="B582" s="22" t="s">
        <v>1168</v>
      </c>
      <c r="C582" s="48">
        <v>0</v>
      </c>
    </row>
    <row ht="17.0" customHeight="1" x14ac:dyDescent="0.15" r="583" spans="1:3">
      <c r="A583" s="22">
        <v>2080505</v>
      </c>
      <c r="B583" s="22" t="s">
        <v>1169</v>
      </c>
      <c r="C583" s="48">
        <v>9901</v>
      </c>
    </row>
    <row ht="17.0" customHeight="1" x14ac:dyDescent="0.15" r="584" spans="1:3">
      <c r="A584" s="22">
        <v>2080506</v>
      </c>
      <c r="B584" s="22" t="s">
        <v>1170</v>
      </c>
      <c r="C584" s="48">
        <v>1837</v>
      </c>
    </row>
    <row ht="17.0" customHeight="1" x14ac:dyDescent="0.15" r="585" spans="1:3">
      <c r="A585" s="22">
        <v>2080507</v>
      </c>
      <c r="B585" s="22" t="s">
        <v>1171</v>
      </c>
      <c r="C585" s="48">
        <v>11085</v>
      </c>
    </row>
    <row ht="17.0" customHeight="1" x14ac:dyDescent="0.15" r="586" spans="1:3">
      <c r="A586" s="22">
        <v>2080508</v>
      </c>
      <c r="B586" s="22" t="s">
        <v>1172</v>
      </c>
      <c r="C586" s="48">
        <v>12</v>
      </c>
    </row>
    <row ht="17.0" customHeight="1" x14ac:dyDescent="0.15" r="587" spans="1:3">
      <c r="A587" s="22">
        <v>2080599</v>
      </c>
      <c r="B587" s="22" t="s">
        <v>1173</v>
      </c>
      <c r="C587" s="48">
        <v>808</v>
      </c>
    </row>
    <row ht="17.0" customHeight="1" x14ac:dyDescent="0.15" r="588" spans="1:3">
      <c r="A588" s="22">
        <v>20806</v>
      </c>
      <c r="B588" s="46" t="s">
        <v>1174</v>
      </c>
      <c r="C588" s="45">
        <f>SUM(C589:C591)</f>
        <v>50</v>
      </c>
    </row>
    <row ht="17.0" customHeight="1" x14ac:dyDescent="0.15" r="589" spans="1:3">
      <c r="A589" s="22">
        <v>2080601</v>
      </c>
      <c r="B589" s="22" t="s">
        <v>1175</v>
      </c>
      <c r="C589" s="48">
        <v>0</v>
      </c>
    </row>
    <row ht="17.0" customHeight="1" x14ac:dyDescent="0.15" r="590" spans="1:3">
      <c r="A590" s="22">
        <v>2080602</v>
      </c>
      <c r="B590" s="22" t="s">
        <v>1176</v>
      </c>
      <c r="C590" s="48">
        <v>0</v>
      </c>
    </row>
    <row ht="17.0" customHeight="1" x14ac:dyDescent="0.15" r="591" spans="1:3">
      <c r="A591" s="22">
        <v>2080699</v>
      </c>
      <c r="B591" s="22" t="s">
        <v>1177</v>
      </c>
      <c r="C591" s="48">
        <v>50</v>
      </c>
    </row>
    <row ht="17.0" customHeight="1" x14ac:dyDescent="0.15" r="592" spans="1:3">
      <c r="A592" s="22">
        <v>20807</v>
      </c>
      <c r="B592" s="46" t="s">
        <v>1178</v>
      </c>
      <c r="C592" s="45">
        <f>SUM(C593:C601)</f>
        <v>1119</v>
      </c>
    </row>
    <row ht="17.0" customHeight="1" x14ac:dyDescent="0.15" r="593" spans="1:3">
      <c r="A593" s="22">
        <v>2080701</v>
      </c>
      <c r="B593" s="22" t="s">
        <v>1179</v>
      </c>
      <c r="C593" s="48">
        <v>0</v>
      </c>
    </row>
    <row ht="17.0" customHeight="1" x14ac:dyDescent="0.15" r="594" spans="1:3">
      <c r="A594" s="22">
        <v>2080702</v>
      </c>
      <c r="B594" s="22" t="s">
        <v>1180</v>
      </c>
      <c r="C594" s="48">
        <v>0</v>
      </c>
    </row>
    <row ht="17.0" customHeight="1" x14ac:dyDescent="0.15" r="595" spans="1:3">
      <c r="A595" s="22">
        <v>2080704</v>
      </c>
      <c r="B595" s="22" t="s">
        <v>1181</v>
      </c>
      <c r="C595" s="48">
        <v>102</v>
      </c>
    </row>
    <row ht="17.0" customHeight="1" x14ac:dyDescent="0.15" r="596" spans="1:3">
      <c r="A596" s="22">
        <v>2080705</v>
      </c>
      <c r="B596" s="22" t="s">
        <v>1182</v>
      </c>
      <c r="C596" s="48">
        <v>262</v>
      </c>
    </row>
    <row ht="17.0" customHeight="1" x14ac:dyDescent="0.15" r="597" spans="1:3">
      <c r="A597" s="22">
        <v>2080709</v>
      </c>
      <c r="B597" s="22" t="s">
        <v>1183</v>
      </c>
      <c r="C597" s="48">
        <v>0</v>
      </c>
    </row>
    <row ht="17.0" customHeight="1" x14ac:dyDescent="0.15" r="598" spans="1:3">
      <c r="A598" s="22">
        <v>2080711</v>
      </c>
      <c r="B598" s="22" t="s">
        <v>1184</v>
      </c>
      <c r="C598" s="48">
        <v>30</v>
      </c>
    </row>
    <row ht="17.0" customHeight="1" x14ac:dyDescent="0.15" r="599" spans="1:3">
      <c r="A599" s="22">
        <v>2080712</v>
      </c>
      <c r="B599" s="22" t="s">
        <v>1185</v>
      </c>
      <c r="C599" s="48">
        <v>0</v>
      </c>
    </row>
    <row ht="17.0" customHeight="1" x14ac:dyDescent="0.15" r="600" spans="1:3">
      <c r="A600" s="22">
        <v>2080713</v>
      </c>
      <c r="B600" s="22" t="s">
        <v>1186</v>
      </c>
      <c r="C600" s="48">
        <v>0</v>
      </c>
    </row>
    <row ht="17.0" customHeight="1" x14ac:dyDescent="0.15" r="601" spans="1:3">
      <c r="A601" s="22">
        <v>2080799</v>
      </c>
      <c r="B601" s="22" t="s">
        <v>1187</v>
      </c>
      <c r="C601" s="48">
        <v>725</v>
      </c>
    </row>
    <row ht="17.0" customHeight="1" x14ac:dyDescent="0.15" r="602" spans="1:3">
      <c r="A602" s="22">
        <v>20808</v>
      </c>
      <c r="B602" s="46" t="s">
        <v>1188</v>
      </c>
      <c r="C602" s="45">
        <f>SUM(C603:C610)</f>
        <v>2154</v>
      </c>
    </row>
    <row ht="17.0" customHeight="1" x14ac:dyDescent="0.15" r="603" spans="1:3">
      <c r="A603" s="22">
        <v>2080801</v>
      </c>
      <c r="B603" s="22" t="s">
        <v>1189</v>
      </c>
      <c r="C603" s="48">
        <v>158</v>
      </c>
    </row>
    <row ht="17.0" customHeight="1" x14ac:dyDescent="0.15" r="604" spans="1:3">
      <c r="A604" s="22">
        <v>2080802</v>
      </c>
      <c r="B604" s="22" t="s">
        <v>1190</v>
      </c>
      <c r="C604" s="48">
        <v>430</v>
      </c>
    </row>
    <row ht="17.0" customHeight="1" x14ac:dyDescent="0.15" r="605" spans="1:3">
      <c r="A605" s="22">
        <v>2080803</v>
      </c>
      <c r="B605" s="22" t="s">
        <v>1191</v>
      </c>
      <c r="C605" s="48">
        <v>597</v>
      </c>
    </row>
    <row ht="17.0" customHeight="1" x14ac:dyDescent="0.15" r="606" spans="1:3">
      <c r="A606" s="22">
        <v>2080805</v>
      </c>
      <c r="B606" s="22" t="s">
        <v>1192</v>
      </c>
      <c r="C606" s="48">
        <v>291</v>
      </c>
    </row>
    <row ht="17.0" customHeight="1" x14ac:dyDescent="0.15" r="607" spans="1:3">
      <c r="A607" s="22">
        <v>2080806</v>
      </c>
      <c r="B607" s="22" t="s">
        <v>1193</v>
      </c>
      <c r="C607" s="48">
        <v>272</v>
      </c>
    </row>
    <row ht="17.0" customHeight="1" x14ac:dyDescent="0.15" r="608" spans="1:3">
      <c r="A608" s="22">
        <v>2080807</v>
      </c>
      <c r="B608" s="22" t="s">
        <v>1194</v>
      </c>
      <c r="C608" s="48">
        <v>0</v>
      </c>
    </row>
    <row ht="17.0" customHeight="1" x14ac:dyDescent="0.15" r="609" spans="1:3">
      <c r="A609" s="22">
        <v>2080808</v>
      </c>
      <c r="B609" s="22" t="s">
        <v>1195</v>
      </c>
      <c r="C609" s="48">
        <v>12</v>
      </c>
    </row>
    <row ht="17.0" customHeight="1" x14ac:dyDescent="0.15" r="610" spans="1:3">
      <c r="A610" s="22">
        <v>2080899</v>
      </c>
      <c r="B610" s="22" t="s">
        <v>1196</v>
      </c>
      <c r="C610" s="48">
        <v>394</v>
      </c>
    </row>
    <row ht="17.0" customHeight="1" x14ac:dyDescent="0.15" r="611" spans="1:3">
      <c r="A611" s="22">
        <v>20809</v>
      </c>
      <c r="B611" s="46" t="s">
        <v>1197</v>
      </c>
      <c r="C611" s="45">
        <f>SUM(C612:C617)</f>
        <v>318</v>
      </c>
    </row>
    <row ht="17.0" customHeight="1" x14ac:dyDescent="0.15" r="612" spans="1:3">
      <c r="A612" s="22">
        <v>2080901</v>
      </c>
      <c r="B612" s="22" t="s">
        <v>1198</v>
      </c>
      <c r="C612" s="48">
        <v>121</v>
      </c>
    </row>
    <row ht="17.0" customHeight="1" x14ac:dyDescent="0.15" r="613" spans="1:3">
      <c r="A613" s="22">
        <v>2080902</v>
      </c>
      <c r="B613" s="22" t="s">
        <v>1199</v>
      </c>
      <c r="C613" s="48">
        <v>24</v>
      </c>
    </row>
    <row ht="17.0" customHeight="1" x14ac:dyDescent="0.15" r="614" spans="1:3">
      <c r="A614" s="22">
        <v>2080903</v>
      </c>
      <c r="B614" s="22" t="s">
        <v>1200</v>
      </c>
      <c r="C614" s="48">
        <v>0</v>
      </c>
    </row>
    <row ht="17.0" customHeight="1" x14ac:dyDescent="0.15" r="615" spans="1:3">
      <c r="A615" s="22">
        <v>2080904</v>
      </c>
      <c r="B615" s="22" t="s">
        <v>1201</v>
      </c>
      <c r="C615" s="48">
        <v>1</v>
      </c>
    </row>
    <row ht="17.0" customHeight="1" x14ac:dyDescent="0.15" r="616" spans="1:3">
      <c r="A616" s="22">
        <v>2080905</v>
      </c>
      <c r="B616" s="22" t="s">
        <v>1202</v>
      </c>
      <c r="C616" s="48">
        <v>7</v>
      </c>
    </row>
    <row ht="17.0" customHeight="1" x14ac:dyDescent="0.15" r="617" spans="1:3">
      <c r="A617" s="22">
        <v>2080999</v>
      </c>
      <c r="B617" s="22" t="s">
        <v>1203</v>
      </c>
      <c r="C617" s="48">
        <v>165</v>
      </c>
    </row>
    <row ht="17.0" customHeight="1" x14ac:dyDescent="0.15" r="618" spans="1:3">
      <c r="A618" s="22">
        <v>20810</v>
      </c>
      <c r="B618" s="46" t="s">
        <v>1204</v>
      </c>
      <c r="C618" s="45">
        <f>SUM(C619:C625)</f>
        <v>7241</v>
      </c>
    </row>
    <row ht="17.0" customHeight="1" x14ac:dyDescent="0.15" r="619" spans="1:3">
      <c r="A619" s="22">
        <v>2081001</v>
      </c>
      <c r="B619" s="22" t="s">
        <v>1205</v>
      </c>
      <c r="C619" s="48">
        <v>92</v>
      </c>
    </row>
    <row ht="17.0" customHeight="1" x14ac:dyDescent="0.15" r="620" spans="1:3">
      <c r="A620" s="22">
        <v>2081002</v>
      </c>
      <c r="B620" s="22" t="s">
        <v>1206</v>
      </c>
      <c r="C620" s="48">
        <v>2577</v>
      </c>
    </row>
    <row ht="17.0" customHeight="1" x14ac:dyDescent="0.15" r="621" spans="1:3">
      <c r="A621" s="22">
        <v>2081003</v>
      </c>
      <c r="B621" s="22" t="s">
        <v>1207</v>
      </c>
      <c r="C621" s="48">
        <v>0</v>
      </c>
    </row>
    <row ht="17.0" customHeight="1" x14ac:dyDescent="0.15" r="622" spans="1:3">
      <c r="A622" s="22">
        <v>2081004</v>
      </c>
      <c r="B622" s="22" t="s">
        <v>1208</v>
      </c>
      <c r="C622" s="48">
        <v>157</v>
      </c>
    </row>
    <row ht="17.0" customHeight="1" x14ac:dyDescent="0.15" r="623" spans="1:3">
      <c r="A623" s="22">
        <v>2081005</v>
      </c>
      <c r="B623" s="22" t="s">
        <v>1209</v>
      </c>
      <c r="C623" s="48">
        <v>767</v>
      </c>
    </row>
    <row ht="17.0" customHeight="1" x14ac:dyDescent="0.15" r="624" spans="1:3">
      <c r="A624" s="22">
        <v>2081006</v>
      </c>
      <c r="B624" s="22" t="s">
        <v>1210</v>
      </c>
      <c r="C624" s="48">
        <v>3648</v>
      </c>
    </row>
    <row ht="17.0" customHeight="1" x14ac:dyDescent="0.15" r="625" spans="1:3">
      <c r="A625" s="22">
        <v>2081099</v>
      </c>
      <c r="B625" s="22" t="s">
        <v>1211</v>
      </c>
      <c r="C625" s="48">
        <v>0</v>
      </c>
    </row>
    <row ht="17.0" customHeight="1" x14ac:dyDescent="0.15" r="626" spans="1:3">
      <c r="A626" s="22">
        <v>20811</v>
      </c>
      <c r="B626" s="46" t="s">
        <v>1212</v>
      </c>
      <c r="C626" s="45">
        <f>SUM(C627:C634)</f>
        <v>755</v>
      </c>
    </row>
    <row ht="17.0" customHeight="1" x14ac:dyDescent="0.15" r="627" spans="1:3">
      <c r="A627" s="22">
        <v>2081101</v>
      </c>
      <c r="B627" s="22" t="s">
        <v>775</v>
      </c>
      <c r="C627" s="48">
        <v>37</v>
      </c>
    </row>
    <row ht="17.0" customHeight="1" x14ac:dyDescent="0.15" r="628" spans="1:3">
      <c r="A628" s="22">
        <v>2081102</v>
      </c>
      <c r="B628" s="22" t="s">
        <v>776</v>
      </c>
      <c r="C628" s="48">
        <v>9</v>
      </c>
    </row>
    <row ht="17.0" customHeight="1" x14ac:dyDescent="0.15" r="629" spans="1:3">
      <c r="A629" s="22">
        <v>2081103</v>
      </c>
      <c r="B629" s="22" t="s">
        <v>777</v>
      </c>
      <c r="C629" s="48">
        <v>0</v>
      </c>
    </row>
    <row ht="17.0" customHeight="1" x14ac:dyDescent="0.15" r="630" spans="1:3">
      <c r="A630" s="22">
        <v>2081104</v>
      </c>
      <c r="B630" s="22" t="s">
        <v>1213</v>
      </c>
      <c r="C630" s="48">
        <v>66</v>
      </c>
    </row>
    <row ht="17.0" customHeight="1" x14ac:dyDescent="0.15" r="631" spans="1:3">
      <c r="A631" s="22">
        <v>2081105</v>
      </c>
      <c r="B631" s="22" t="s">
        <v>1214</v>
      </c>
      <c r="C631" s="48">
        <v>16</v>
      </c>
    </row>
    <row ht="17.0" customHeight="1" x14ac:dyDescent="0.15" r="632" spans="1:3">
      <c r="A632" s="22">
        <v>2081106</v>
      </c>
      <c r="B632" s="22" t="s">
        <v>1215</v>
      </c>
      <c r="C632" s="48">
        <v>0</v>
      </c>
    </row>
    <row ht="17.0" customHeight="1" x14ac:dyDescent="0.15" r="633" spans="1:3">
      <c r="A633" s="22">
        <v>2081107</v>
      </c>
      <c r="B633" s="22" t="s">
        <v>1216</v>
      </c>
      <c r="C633" s="48">
        <v>532</v>
      </c>
    </row>
    <row ht="17.0" customHeight="1" x14ac:dyDescent="0.15" r="634" spans="1:3">
      <c r="A634" s="22">
        <v>2081199</v>
      </c>
      <c r="B634" s="22" t="s">
        <v>1217</v>
      </c>
      <c r="C634" s="48">
        <v>95</v>
      </c>
    </row>
    <row ht="17.0" customHeight="1" x14ac:dyDescent="0.15" r="635" spans="1:3">
      <c r="A635" s="22">
        <v>20816</v>
      </c>
      <c r="B635" s="46" t="s">
        <v>1218</v>
      </c>
      <c r="C635" s="45">
        <f>SUM(C636:C640)</f>
        <v>29</v>
      </c>
    </row>
    <row ht="17.0" customHeight="1" x14ac:dyDescent="0.15" r="636" spans="1:3">
      <c r="A636" s="22">
        <v>2081601</v>
      </c>
      <c r="B636" s="22" t="s">
        <v>775</v>
      </c>
      <c r="C636" s="48">
        <v>0</v>
      </c>
    </row>
    <row ht="17.0" customHeight="1" x14ac:dyDescent="0.15" r="637" spans="1:3">
      <c r="A637" s="22">
        <v>2081602</v>
      </c>
      <c r="B637" s="22" t="s">
        <v>776</v>
      </c>
      <c r="C637" s="48">
        <v>0</v>
      </c>
    </row>
    <row ht="17.0" customHeight="1" x14ac:dyDescent="0.15" r="638" spans="1:3">
      <c r="A638" s="22">
        <v>2081603</v>
      </c>
      <c r="B638" s="22" t="s">
        <v>777</v>
      </c>
      <c r="C638" s="48">
        <v>0</v>
      </c>
    </row>
    <row ht="17.0" customHeight="1" x14ac:dyDescent="0.15" r="639" spans="1:3">
      <c r="A639" s="22">
        <v>2081650</v>
      </c>
      <c r="B639" s="22" t="s">
        <v>784</v>
      </c>
      <c r="C639" s="48">
        <v>0</v>
      </c>
    </row>
    <row ht="17.0" customHeight="1" x14ac:dyDescent="0.15" r="640" spans="1:3">
      <c r="A640" s="22">
        <v>2081699</v>
      </c>
      <c r="B640" s="22" t="s">
        <v>1219</v>
      </c>
      <c r="C640" s="48">
        <v>29</v>
      </c>
    </row>
    <row ht="17.0" customHeight="1" x14ac:dyDescent="0.15" r="641" spans="1:3">
      <c r="A641" s="22">
        <v>20819</v>
      </c>
      <c r="B641" s="46" t="s">
        <v>1220</v>
      </c>
      <c r="C641" s="45">
        <f>SUM(C642:C643)</f>
        <v>5878</v>
      </c>
    </row>
    <row ht="17.0" customHeight="1" x14ac:dyDescent="0.15" r="642" spans="1:3">
      <c r="A642" s="22">
        <v>2081901</v>
      </c>
      <c r="B642" s="22" t="s">
        <v>1221</v>
      </c>
      <c r="C642" s="48">
        <v>784</v>
      </c>
    </row>
    <row ht="17.0" customHeight="1" x14ac:dyDescent="0.15" r="643" spans="1:3">
      <c r="A643" s="22">
        <v>2081902</v>
      </c>
      <c r="B643" s="22" t="s">
        <v>1222</v>
      </c>
      <c r="C643" s="48">
        <v>5094</v>
      </c>
    </row>
    <row ht="17.0" customHeight="1" x14ac:dyDescent="0.15" r="644" spans="1:3">
      <c r="A644" s="22">
        <v>20820</v>
      </c>
      <c r="B644" s="46" t="s">
        <v>1223</v>
      </c>
      <c r="C644" s="45">
        <f>SUM(C645:C646)</f>
        <v>1084</v>
      </c>
    </row>
    <row ht="17.0" customHeight="1" x14ac:dyDescent="0.15" r="645" spans="1:3">
      <c r="A645" s="22">
        <v>2082001</v>
      </c>
      <c r="B645" s="22" t="s">
        <v>1224</v>
      </c>
      <c r="C645" s="48">
        <v>1082</v>
      </c>
    </row>
    <row ht="17.0" customHeight="1" x14ac:dyDescent="0.15" r="646" spans="1:3">
      <c r="A646" s="22">
        <v>2082002</v>
      </c>
      <c r="B646" s="22" t="s">
        <v>1225</v>
      </c>
      <c r="C646" s="48">
        <v>2</v>
      </c>
    </row>
    <row ht="17.0" customHeight="1" x14ac:dyDescent="0.15" r="647" spans="1:3">
      <c r="A647" s="22">
        <v>20821</v>
      </c>
      <c r="B647" s="46" t="s">
        <v>1226</v>
      </c>
      <c r="C647" s="45">
        <f>SUM(C648:C649)</f>
        <v>2019</v>
      </c>
    </row>
    <row ht="17.0" customHeight="1" x14ac:dyDescent="0.15" r="648" spans="1:3">
      <c r="A648" s="22">
        <v>2082101</v>
      </c>
      <c r="B648" s="22" t="s">
        <v>1227</v>
      </c>
      <c r="C648" s="48">
        <v>0</v>
      </c>
    </row>
    <row ht="17.0" customHeight="1" x14ac:dyDescent="0.15" r="649" spans="1:3">
      <c r="A649" s="22">
        <v>2082102</v>
      </c>
      <c r="B649" s="22" t="s">
        <v>1228</v>
      </c>
      <c r="C649" s="48">
        <v>2019</v>
      </c>
    </row>
    <row ht="17.0" customHeight="1" x14ac:dyDescent="0.15" r="650" spans="1:3">
      <c r="A650" s="22">
        <v>20824</v>
      </c>
      <c r="B650" s="46" t="s">
        <v>1229</v>
      </c>
      <c r="C650" s="45">
        <f>SUM(C651:C652)</f>
        <v>0</v>
      </c>
    </row>
    <row ht="17.0" customHeight="1" x14ac:dyDescent="0.15" r="651" spans="1:3">
      <c r="A651" s="22">
        <v>2082401</v>
      </c>
      <c r="B651" s="22" t="s">
        <v>1230</v>
      </c>
      <c r="C651" s="48">
        <v>0</v>
      </c>
    </row>
    <row ht="17.0" customHeight="1" x14ac:dyDescent="0.15" r="652" spans="1:3">
      <c r="A652" s="22">
        <v>2082402</v>
      </c>
      <c r="B652" s="22" t="s">
        <v>1231</v>
      </c>
      <c r="C652" s="48">
        <v>0</v>
      </c>
    </row>
    <row ht="17.0" customHeight="1" x14ac:dyDescent="0.15" r="653" spans="1:3">
      <c r="A653" s="22">
        <v>20825</v>
      </c>
      <c r="B653" s="46" t="s">
        <v>1232</v>
      </c>
      <c r="C653" s="45">
        <f>SUM(C654:C655)</f>
        <v>23</v>
      </c>
    </row>
    <row ht="17.0" customHeight="1" x14ac:dyDescent="0.15" r="654" spans="1:3">
      <c r="A654" s="22">
        <v>2082501</v>
      </c>
      <c r="B654" s="22" t="s">
        <v>1233</v>
      </c>
      <c r="C654" s="48">
        <v>0</v>
      </c>
    </row>
    <row ht="17.0" customHeight="1" x14ac:dyDescent="0.15" r="655" spans="1:3">
      <c r="A655" s="22">
        <v>2082502</v>
      </c>
      <c r="B655" s="22" t="s">
        <v>1234</v>
      </c>
      <c r="C655" s="48">
        <v>23</v>
      </c>
    </row>
    <row ht="17.0" customHeight="1" x14ac:dyDescent="0.15" r="656" spans="1:3">
      <c r="A656" s="22">
        <v>20826</v>
      </c>
      <c r="B656" s="46" t="s">
        <v>1235</v>
      </c>
      <c r="C656" s="45">
        <f>SUM(C657:C659)</f>
        <v>9374</v>
      </c>
    </row>
    <row ht="17.0" customHeight="1" x14ac:dyDescent="0.15" r="657" spans="1:3">
      <c r="A657" s="22">
        <v>2082601</v>
      </c>
      <c r="B657" s="22" t="s">
        <v>1236</v>
      </c>
      <c r="C657" s="48">
        <v>188</v>
      </c>
    </row>
    <row ht="17.0" customHeight="1" x14ac:dyDescent="0.15" r="658" spans="1:3">
      <c r="A658" s="22">
        <v>2082602</v>
      </c>
      <c r="B658" s="22" t="s">
        <v>1237</v>
      </c>
      <c r="C658" s="48">
        <v>9186</v>
      </c>
    </row>
    <row ht="17.0" customHeight="1" x14ac:dyDescent="0.15" r="659" spans="1:3">
      <c r="A659" s="22">
        <v>2082699</v>
      </c>
      <c r="B659" s="22" t="s">
        <v>1238</v>
      </c>
      <c r="C659" s="48">
        <v>0</v>
      </c>
    </row>
    <row ht="17.0" customHeight="1" x14ac:dyDescent="0.15" r="660" spans="1:3">
      <c r="A660" s="22">
        <v>20827</v>
      </c>
      <c r="B660" s="46" t="s">
        <v>1239</v>
      </c>
      <c r="C660" s="45">
        <f>SUM(C661:C663)</f>
        <v>854</v>
      </c>
    </row>
    <row ht="17.0" customHeight="1" x14ac:dyDescent="0.15" r="661" spans="1:3">
      <c r="A661" s="22">
        <v>2082701</v>
      </c>
      <c r="B661" s="22" t="s">
        <v>1240</v>
      </c>
      <c r="C661" s="48">
        <v>1</v>
      </c>
    </row>
    <row ht="17.0" customHeight="1" x14ac:dyDescent="0.15" r="662" spans="1:3">
      <c r="A662" s="22">
        <v>2082702</v>
      </c>
      <c r="B662" s="22" t="s">
        <v>1241</v>
      </c>
      <c r="C662" s="48">
        <v>3</v>
      </c>
    </row>
    <row ht="17.0" customHeight="1" x14ac:dyDescent="0.15" r="663" spans="1:3">
      <c r="A663" s="22">
        <v>2082799</v>
      </c>
      <c r="B663" s="22" t="s">
        <v>1242</v>
      </c>
      <c r="C663" s="48">
        <v>850</v>
      </c>
    </row>
    <row ht="17.0" customHeight="1" x14ac:dyDescent="0.15" r="664" spans="1:3">
      <c r="A664" s="22">
        <v>20828</v>
      </c>
      <c r="B664" s="46" t="s">
        <v>1243</v>
      </c>
      <c r="C664" s="45">
        <f>SUM(C665:C671)</f>
        <v>392</v>
      </c>
    </row>
    <row ht="17.0" customHeight="1" x14ac:dyDescent="0.15" r="665" spans="1:3">
      <c r="A665" s="22">
        <v>2082801</v>
      </c>
      <c r="B665" s="22" t="s">
        <v>775</v>
      </c>
      <c r="C665" s="48">
        <v>84</v>
      </c>
    </row>
    <row ht="17.0" customHeight="1" x14ac:dyDescent="0.15" r="666" spans="1:3">
      <c r="A666" s="22">
        <v>2082802</v>
      </c>
      <c r="B666" s="22" t="s">
        <v>776</v>
      </c>
      <c r="C666" s="48">
        <v>0</v>
      </c>
    </row>
    <row ht="17.0" customHeight="1" x14ac:dyDescent="0.15" r="667" spans="1:3">
      <c r="A667" s="22">
        <v>2082803</v>
      </c>
      <c r="B667" s="22" t="s">
        <v>777</v>
      </c>
      <c r="C667" s="48">
        <v>80</v>
      </c>
    </row>
    <row ht="17.0" customHeight="1" x14ac:dyDescent="0.15" r="668" spans="1:3">
      <c r="A668" s="22">
        <v>2082804</v>
      </c>
      <c r="B668" s="22" t="s">
        <v>1244</v>
      </c>
      <c r="C668" s="48">
        <v>155</v>
      </c>
    </row>
    <row ht="17.0" customHeight="1" x14ac:dyDescent="0.15" r="669" spans="1:3">
      <c r="A669" s="22">
        <v>2082805</v>
      </c>
      <c r="B669" s="22" t="s">
        <v>1245</v>
      </c>
      <c r="C669" s="48">
        <v>0</v>
      </c>
    </row>
    <row ht="17.0" customHeight="1" x14ac:dyDescent="0.15" r="670" spans="1:3">
      <c r="A670" s="22">
        <v>2082850</v>
      </c>
      <c r="B670" s="22" t="s">
        <v>784</v>
      </c>
      <c r="C670" s="48">
        <v>0</v>
      </c>
    </row>
    <row ht="17.0" customHeight="1" x14ac:dyDescent="0.15" r="671" spans="1:3">
      <c r="A671" s="22">
        <v>2082899</v>
      </c>
      <c r="B671" s="22" t="s">
        <v>1246</v>
      </c>
      <c r="C671" s="48">
        <v>73</v>
      </c>
    </row>
    <row ht="17.0" customHeight="1" x14ac:dyDescent="0.15" r="672" spans="1:3">
      <c r="A672" s="22">
        <v>20830</v>
      </c>
      <c r="B672" s="46" t="s">
        <v>1247</v>
      </c>
      <c r="C672" s="45">
        <f>SUM(C673:C674)</f>
        <v>0</v>
      </c>
    </row>
    <row ht="17.0" customHeight="1" x14ac:dyDescent="0.15" r="673" spans="1:3">
      <c r="A673" s="22">
        <v>2083001</v>
      </c>
      <c r="B673" s="22" t="s">
        <v>1248</v>
      </c>
      <c r="C673" s="48">
        <v>0</v>
      </c>
    </row>
    <row ht="17.0" customHeight="1" x14ac:dyDescent="0.15" r="674" spans="1:3">
      <c r="A674" s="22">
        <v>2083099</v>
      </c>
      <c r="B674" s="22" t="s">
        <v>1249</v>
      </c>
      <c r="C674" s="48">
        <v>0</v>
      </c>
    </row>
    <row ht="17.0" customHeight="1" x14ac:dyDescent="0.15" r="675" spans="1:3">
      <c r="A675" s="22">
        <v>20899</v>
      </c>
      <c r="B675" s="46" t="s">
        <v>1250</v>
      </c>
      <c r="C675" s="45">
        <f>C676</f>
        <v>24</v>
      </c>
    </row>
    <row ht="17.0" customHeight="1" x14ac:dyDescent="0.15" r="676" spans="1:3">
      <c r="A676" s="22">
        <v>2089999</v>
      </c>
      <c r="B676" s="22" t="s">
        <v>1251</v>
      </c>
      <c r="C676" s="48">
        <v>24</v>
      </c>
    </row>
    <row ht="17.0" customHeight="1" x14ac:dyDescent="0.15" r="677" spans="1:3">
      <c r="A677" s="22">
        <v>210</v>
      </c>
      <c r="B677" s="46" t="s">
        <v>1252</v>
      </c>
      <c r="C677" s="45">
        <f>SUM(C678,C683,C698,C702,C714,C717,C721,C726,C730,C734,C737,C746,C748)</f>
        <v>28949</v>
      </c>
    </row>
    <row ht="17.0" customHeight="1" x14ac:dyDescent="0.15" r="678" spans="1:3">
      <c r="A678" s="22">
        <v>21001</v>
      </c>
      <c r="B678" s="46" t="s">
        <v>1253</v>
      </c>
      <c r="C678" s="45">
        <f>SUM(C679:C682)</f>
        <v>3353</v>
      </c>
    </row>
    <row ht="17.0" customHeight="1" x14ac:dyDescent="0.15" r="679" spans="1:3">
      <c r="A679" s="22">
        <v>2100101</v>
      </c>
      <c r="B679" s="22" t="s">
        <v>775</v>
      </c>
      <c r="C679" s="48">
        <v>289</v>
      </c>
    </row>
    <row ht="17.0" customHeight="1" x14ac:dyDescent="0.15" r="680" spans="1:3">
      <c r="A680" s="22">
        <v>2100102</v>
      </c>
      <c r="B680" s="22" t="s">
        <v>776</v>
      </c>
      <c r="C680" s="48">
        <v>0</v>
      </c>
    </row>
    <row ht="17.0" customHeight="1" x14ac:dyDescent="0.15" r="681" spans="1:3">
      <c r="A681" s="22">
        <v>2100103</v>
      </c>
      <c r="B681" s="22" t="s">
        <v>777</v>
      </c>
      <c r="C681" s="48">
        <v>0</v>
      </c>
    </row>
    <row ht="17.0" customHeight="1" x14ac:dyDescent="0.15" r="682" spans="1:3">
      <c r="A682" s="22">
        <v>2100199</v>
      </c>
      <c r="B682" s="22" t="s">
        <v>1254</v>
      </c>
      <c r="C682" s="48">
        <v>3064</v>
      </c>
    </row>
    <row ht="17.0" customHeight="1" x14ac:dyDescent="0.15" r="683" spans="1:3">
      <c r="A683" s="22">
        <v>21002</v>
      </c>
      <c r="B683" s="46" t="s">
        <v>1255</v>
      </c>
      <c r="C683" s="45">
        <f>SUM(C684:C697)</f>
        <v>5495</v>
      </c>
    </row>
    <row ht="17.0" customHeight="1" x14ac:dyDescent="0.15" r="684" spans="1:3">
      <c r="A684" s="22">
        <v>2100201</v>
      </c>
      <c r="B684" s="22" t="s">
        <v>1256</v>
      </c>
      <c r="C684" s="48">
        <v>4237</v>
      </c>
    </row>
    <row ht="17.0" customHeight="1" x14ac:dyDescent="0.15" r="685" spans="1:3">
      <c r="A685" s="22">
        <v>2100202</v>
      </c>
      <c r="B685" s="22" t="s">
        <v>1257</v>
      </c>
      <c r="C685" s="48">
        <v>668</v>
      </c>
    </row>
    <row ht="17.0" customHeight="1" x14ac:dyDescent="0.15" r="686" spans="1:3">
      <c r="A686" s="22">
        <v>2100203</v>
      </c>
      <c r="B686" s="22" t="s">
        <v>1258</v>
      </c>
      <c r="C686" s="48">
        <v>400</v>
      </c>
    </row>
    <row ht="17.0" customHeight="1" x14ac:dyDescent="0.15" r="687" spans="1:3">
      <c r="A687" s="22">
        <v>2100204</v>
      </c>
      <c r="B687" s="22" t="s">
        <v>1259</v>
      </c>
      <c r="C687" s="48">
        <v>0</v>
      </c>
    </row>
    <row ht="17.0" customHeight="1" x14ac:dyDescent="0.15" r="688" spans="1:3">
      <c r="A688" s="22">
        <v>2100205</v>
      </c>
      <c r="B688" s="22" t="s">
        <v>1260</v>
      </c>
      <c r="C688" s="48">
        <v>0</v>
      </c>
    </row>
    <row ht="17.0" customHeight="1" x14ac:dyDescent="0.15" r="689" spans="1:3">
      <c r="A689" s="22">
        <v>2100206</v>
      </c>
      <c r="B689" s="22" t="s">
        <v>1261</v>
      </c>
      <c r="C689" s="48">
        <v>0</v>
      </c>
    </row>
    <row ht="17.0" customHeight="1" x14ac:dyDescent="0.15" r="690" spans="1:3">
      <c r="A690" s="22">
        <v>2100207</v>
      </c>
      <c r="B690" s="22" t="s">
        <v>1262</v>
      </c>
      <c r="C690" s="48">
        <v>0</v>
      </c>
    </row>
    <row ht="17.0" customHeight="1" x14ac:dyDescent="0.15" r="691" spans="1:3">
      <c r="A691" s="22">
        <v>2100208</v>
      </c>
      <c r="B691" s="22" t="s">
        <v>1263</v>
      </c>
      <c r="C691" s="48">
        <v>0</v>
      </c>
    </row>
    <row ht="17.0" customHeight="1" x14ac:dyDescent="0.15" r="692" spans="1:3">
      <c r="A692" s="22">
        <v>2100209</v>
      </c>
      <c r="B692" s="22" t="s">
        <v>1264</v>
      </c>
      <c r="C692" s="48">
        <v>0</v>
      </c>
    </row>
    <row ht="17.0" customHeight="1" x14ac:dyDescent="0.15" r="693" spans="1:3">
      <c r="A693" s="22">
        <v>2100210</v>
      </c>
      <c r="B693" s="22" t="s">
        <v>1265</v>
      </c>
      <c r="C693" s="48">
        <v>0</v>
      </c>
    </row>
    <row ht="17.0" customHeight="1" x14ac:dyDescent="0.15" r="694" spans="1:3">
      <c r="A694" s="22">
        <v>2100211</v>
      </c>
      <c r="B694" s="22" t="s">
        <v>1266</v>
      </c>
      <c r="C694" s="48">
        <v>0</v>
      </c>
    </row>
    <row ht="17.0" customHeight="1" x14ac:dyDescent="0.15" r="695" spans="1:3">
      <c r="A695" s="22">
        <v>2100212</v>
      </c>
      <c r="B695" s="22" t="s">
        <v>1267</v>
      </c>
      <c r="C695" s="48">
        <v>0</v>
      </c>
    </row>
    <row ht="17.0" customHeight="1" x14ac:dyDescent="0.15" r="696" spans="1:3">
      <c r="A696" s="22">
        <v>2100213</v>
      </c>
      <c r="B696" s="22" t="s">
        <v>1268</v>
      </c>
      <c r="C696" s="48">
        <v>0</v>
      </c>
    </row>
    <row ht="17.0" customHeight="1" x14ac:dyDescent="0.15" r="697" spans="1:3">
      <c r="A697" s="22">
        <v>2100299</v>
      </c>
      <c r="B697" s="22" t="s">
        <v>1269</v>
      </c>
      <c r="C697" s="48">
        <v>190</v>
      </c>
    </row>
    <row ht="17.0" customHeight="1" x14ac:dyDescent="0.15" r="698" spans="1:3">
      <c r="A698" s="22">
        <v>21003</v>
      </c>
      <c r="B698" s="46" t="s">
        <v>1270</v>
      </c>
      <c r="C698" s="45">
        <f>SUM(C699:C701)</f>
        <v>4700</v>
      </c>
    </row>
    <row ht="17.0" customHeight="1" x14ac:dyDescent="0.15" r="699" spans="1:3">
      <c r="A699" s="22">
        <v>2100301</v>
      </c>
      <c r="B699" s="22" t="s">
        <v>1271</v>
      </c>
      <c r="C699" s="48">
        <v>0</v>
      </c>
    </row>
    <row ht="17.0" customHeight="1" x14ac:dyDescent="0.15" r="700" spans="1:3">
      <c r="A700" s="22">
        <v>2100302</v>
      </c>
      <c r="B700" s="22" t="s">
        <v>1272</v>
      </c>
      <c r="C700" s="48">
        <v>3766</v>
      </c>
    </row>
    <row ht="17.0" customHeight="1" x14ac:dyDescent="0.15" r="701" spans="1:3">
      <c r="A701" s="22">
        <v>2100399</v>
      </c>
      <c r="B701" s="22" t="s">
        <v>1273</v>
      </c>
      <c r="C701" s="48">
        <v>934</v>
      </c>
    </row>
    <row ht="17.0" customHeight="1" x14ac:dyDescent="0.15" r="702" spans="1:3">
      <c r="A702" s="22">
        <v>21004</v>
      </c>
      <c r="B702" s="46" t="s">
        <v>1274</v>
      </c>
      <c r="C702" s="45">
        <f>SUM(C703:C713)</f>
        <v>6198</v>
      </c>
    </row>
    <row ht="17.0" customHeight="1" x14ac:dyDescent="0.15" r="703" spans="1:3">
      <c r="A703" s="22">
        <v>2100401</v>
      </c>
      <c r="B703" s="22" t="s">
        <v>1275</v>
      </c>
      <c r="C703" s="48">
        <v>342</v>
      </c>
    </row>
    <row ht="17.0" customHeight="1" x14ac:dyDescent="0.15" r="704" spans="1:3">
      <c r="A704" s="22">
        <v>2100402</v>
      </c>
      <c r="B704" s="22" t="s">
        <v>1276</v>
      </c>
      <c r="C704" s="48">
        <v>157</v>
      </c>
    </row>
    <row ht="17.0" customHeight="1" x14ac:dyDescent="0.15" r="705" spans="1:3">
      <c r="A705" s="22">
        <v>2100403</v>
      </c>
      <c r="B705" s="22" t="s">
        <v>1277</v>
      </c>
      <c r="C705" s="48">
        <v>437</v>
      </c>
    </row>
    <row ht="17.0" customHeight="1" x14ac:dyDescent="0.15" r="706" spans="1:3">
      <c r="A706" s="22">
        <v>2100404</v>
      </c>
      <c r="B706" s="22" t="s">
        <v>1278</v>
      </c>
      <c r="C706" s="48">
        <v>0</v>
      </c>
    </row>
    <row ht="17.0" customHeight="1" x14ac:dyDescent="0.15" r="707" spans="1:3">
      <c r="A707" s="22">
        <v>2100405</v>
      </c>
      <c r="B707" s="22" t="s">
        <v>1279</v>
      </c>
      <c r="C707" s="48">
        <v>0</v>
      </c>
    </row>
    <row ht="17.0" customHeight="1" x14ac:dyDescent="0.15" r="708" spans="1:3">
      <c r="A708" s="22">
        <v>2100406</v>
      </c>
      <c r="B708" s="22" t="s">
        <v>1280</v>
      </c>
      <c r="C708" s="48">
        <v>0</v>
      </c>
    </row>
    <row ht="17.0" customHeight="1" x14ac:dyDescent="0.15" r="709" spans="1:3">
      <c r="A709" s="22">
        <v>2100407</v>
      </c>
      <c r="B709" s="22" t="s">
        <v>1281</v>
      </c>
      <c r="C709" s="48">
        <v>0</v>
      </c>
    </row>
    <row ht="17.0" customHeight="1" x14ac:dyDescent="0.15" r="710" spans="1:3">
      <c r="A710" s="22">
        <v>2100408</v>
      </c>
      <c r="B710" s="22" t="s">
        <v>1282</v>
      </c>
      <c r="C710" s="48">
        <v>1684</v>
      </c>
    </row>
    <row ht="17.0" customHeight="1" x14ac:dyDescent="0.15" r="711" spans="1:3">
      <c r="A711" s="22">
        <v>2100409</v>
      </c>
      <c r="B711" s="22" t="s">
        <v>1283</v>
      </c>
      <c r="C711" s="48">
        <v>104</v>
      </c>
    </row>
    <row ht="17.0" customHeight="1" x14ac:dyDescent="0.15" r="712" spans="1:3">
      <c r="A712" s="22">
        <v>2100410</v>
      </c>
      <c r="B712" s="22" t="s">
        <v>1284</v>
      </c>
      <c r="C712" s="48">
        <v>3456</v>
      </c>
    </row>
    <row ht="17.0" customHeight="1" x14ac:dyDescent="0.15" r="713" spans="1:3">
      <c r="A713" s="22">
        <v>2100499</v>
      </c>
      <c r="B713" s="22" t="s">
        <v>1285</v>
      </c>
      <c r="C713" s="48">
        <v>18</v>
      </c>
    </row>
    <row ht="17.0" customHeight="1" x14ac:dyDescent="0.15" r="714" spans="1:3">
      <c r="A714" s="22">
        <v>21006</v>
      </c>
      <c r="B714" s="46" t="s">
        <v>1286</v>
      </c>
      <c r="C714" s="45">
        <f>SUM(C715:C716)</f>
        <v>109</v>
      </c>
    </row>
    <row ht="17.0" customHeight="1" x14ac:dyDescent="0.15" r="715" spans="1:3">
      <c r="A715" s="22">
        <v>2100601</v>
      </c>
      <c r="B715" s="22" t="s">
        <v>1287</v>
      </c>
      <c r="C715" s="48">
        <v>109</v>
      </c>
    </row>
    <row ht="17.0" customHeight="1" x14ac:dyDescent="0.15" r="716" spans="1:3">
      <c r="A716" s="22">
        <v>2100699</v>
      </c>
      <c r="B716" s="22" t="s">
        <v>1288</v>
      </c>
      <c r="C716" s="48">
        <v>0</v>
      </c>
    </row>
    <row ht="17.0" customHeight="1" x14ac:dyDescent="0.15" r="717" spans="1:3">
      <c r="A717" s="22">
        <v>21007</v>
      </c>
      <c r="B717" s="46" t="s">
        <v>1289</v>
      </c>
      <c r="C717" s="45">
        <f>SUM(C718:C720)</f>
        <v>475</v>
      </c>
    </row>
    <row ht="17.0" customHeight="1" x14ac:dyDescent="0.15" r="718" spans="1:3">
      <c r="A718" s="22">
        <v>2100716</v>
      </c>
      <c r="B718" s="22" t="s">
        <v>1290</v>
      </c>
      <c r="C718" s="48">
        <v>0</v>
      </c>
    </row>
    <row ht="17.0" customHeight="1" x14ac:dyDescent="0.15" r="719" spans="1:3">
      <c r="A719" s="22">
        <v>2100717</v>
      </c>
      <c r="B719" s="22" t="s">
        <v>1291</v>
      </c>
      <c r="C719" s="48">
        <v>173</v>
      </c>
    </row>
    <row ht="17.0" customHeight="1" x14ac:dyDescent="0.15" r="720" spans="1:3">
      <c r="A720" s="22">
        <v>2100799</v>
      </c>
      <c r="B720" s="22" t="s">
        <v>1292</v>
      </c>
      <c r="C720" s="48">
        <v>302</v>
      </c>
    </row>
    <row ht="17.0" customHeight="1" x14ac:dyDescent="0.15" r="721" spans="1:3">
      <c r="A721" s="22">
        <v>21011</v>
      </c>
      <c r="B721" s="46" t="s">
        <v>1293</v>
      </c>
      <c r="C721" s="45">
        <f>SUM(C722:C725)</f>
        <v>3557</v>
      </c>
    </row>
    <row ht="17.0" customHeight="1" x14ac:dyDescent="0.15" r="722" spans="1:3">
      <c r="A722" s="22">
        <v>2101101</v>
      </c>
      <c r="B722" s="22" t="s">
        <v>1294</v>
      </c>
      <c r="C722" s="48">
        <v>774</v>
      </c>
    </row>
    <row ht="17.0" customHeight="1" x14ac:dyDescent="0.15" r="723" spans="1:3">
      <c r="A723" s="22">
        <v>2101102</v>
      </c>
      <c r="B723" s="22" t="s">
        <v>1295</v>
      </c>
      <c r="C723" s="48">
        <v>2473</v>
      </c>
    </row>
    <row ht="17.0" customHeight="1" x14ac:dyDescent="0.15" r="724" spans="1:3">
      <c r="A724" s="22">
        <v>2101103</v>
      </c>
      <c r="B724" s="22" t="s">
        <v>1296</v>
      </c>
      <c r="C724" s="48">
        <v>261</v>
      </c>
    </row>
    <row ht="17.0" customHeight="1" x14ac:dyDescent="0.15" r="725" spans="1:3">
      <c r="A725" s="22">
        <v>2101199</v>
      </c>
      <c r="B725" s="22" t="s">
        <v>1297</v>
      </c>
      <c r="C725" s="48">
        <v>49</v>
      </c>
    </row>
    <row ht="17.0" customHeight="1" x14ac:dyDescent="0.15" r="726" spans="1:3">
      <c r="A726" s="22">
        <v>21012</v>
      </c>
      <c r="B726" s="46" t="s">
        <v>1298</v>
      </c>
      <c r="C726" s="45">
        <f>SUM(C727:C729)</f>
        <v>740</v>
      </c>
    </row>
    <row ht="17.0" customHeight="1" x14ac:dyDescent="0.15" r="727" spans="1:3">
      <c r="A727" s="22">
        <v>2101201</v>
      </c>
      <c r="B727" s="22" t="s">
        <v>1299</v>
      </c>
      <c r="C727" s="48">
        <v>0</v>
      </c>
    </row>
    <row ht="17.0" customHeight="1" x14ac:dyDescent="0.15" r="728" spans="1:3">
      <c r="A728" s="22">
        <v>2101202</v>
      </c>
      <c r="B728" s="22" t="s">
        <v>1300</v>
      </c>
      <c r="C728" s="48">
        <v>740</v>
      </c>
    </row>
    <row ht="17.0" customHeight="1" x14ac:dyDescent="0.15" r="729" spans="1:3">
      <c r="A729" s="22">
        <v>2101299</v>
      </c>
      <c r="B729" s="22" t="s">
        <v>1301</v>
      </c>
      <c r="C729" s="48">
        <v>0</v>
      </c>
    </row>
    <row ht="17.0" customHeight="1" x14ac:dyDescent="0.15" r="730" spans="1:3">
      <c r="A730" s="22">
        <v>21013</v>
      </c>
      <c r="B730" s="46" t="s">
        <v>1302</v>
      </c>
      <c r="C730" s="45">
        <f>SUM(C731:C733)</f>
        <v>3516</v>
      </c>
    </row>
    <row ht="17.0" customHeight="1" x14ac:dyDescent="0.15" r="731" spans="1:3">
      <c r="A731" s="22">
        <v>2101301</v>
      </c>
      <c r="B731" s="22" t="s">
        <v>1303</v>
      </c>
      <c r="C731" s="48">
        <v>3516</v>
      </c>
    </row>
    <row ht="17.0" customHeight="1" x14ac:dyDescent="0.15" r="732" spans="1:3">
      <c r="A732" s="22">
        <v>2101302</v>
      </c>
      <c r="B732" s="22" t="s">
        <v>1304</v>
      </c>
      <c r="C732" s="48">
        <v>0</v>
      </c>
    </row>
    <row ht="17.0" customHeight="1" x14ac:dyDescent="0.15" r="733" spans="1:3">
      <c r="A733" s="22">
        <v>2101399</v>
      </c>
      <c r="B733" s="22" t="s">
        <v>1305</v>
      </c>
      <c r="C733" s="48">
        <v>0</v>
      </c>
    </row>
    <row ht="17.0" customHeight="1" x14ac:dyDescent="0.15" r="734" spans="1:3">
      <c r="A734" s="22">
        <v>21014</v>
      </c>
      <c r="B734" s="46" t="s">
        <v>1306</v>
      </c>
      <c r="C734" s="45">
        <f>SUM(C735:C736)</f>
        <v>89</v>
      </c>
    </row>
    <row ht="17.0" customHeight="1" x14ac:dyDescent="0.15" r="735" spans="1:3">
      <c r="A735" s="22">
        <v>2101401</v>
      </c>
      <c r="B735" s="22" t="s">
        <v>1307</v>
      </c>
      <c r="C735" s="48">
        <v>89</v>
      </c>
    </row>
    <row ht="17.0" customHeight="1" x14ac:dyDescent="0.15" r="736" spans="1:3">
      <c r="A736" s="22">
        <v>2101499</v>
      </c>
      <c r="B736" s="22" t="s">
        <v>1308</v>
      </c>
      <c r="C736" s="48">
        <v>0</v>
      </c>
    </row>
    <row ht="17.0" customHeight="1" x14ac:dyDescent="0.15" r="737" spans="1:3">
      <c r="A737" s="22">
        <v>21015</v>
      </c>
      <c r="B737" s="46" t="s">
        <v>1309</v>
      </c>
      <c r="C737" s="45">
        <f>SUM(C738:C745)</f>
        <v>431</v>
      </c>
    </row>
    <row ht="17.0" customHeight="1" x14ac:dyDescent="0.15" r="738" spans="1:3">
      <c r="A738" s="22">
        <v>2101501</v>
      </c>
      <c r="B738" s="22" t="s">
        <v>775</v>
      </c>
      <c r="C738" s="48">
        <v>117</v>
      </c>
    </row>
    <row ht="17.0" customHeight="1" x14ac:dyDescent="0.15" r="739" spans="1:3">
      <c r="A739" s="22">
        <v>2101502</v>
      </c>
      <c r="B739" s="22" t="s">
        <v>776</v>
      </c>
      <c r="C739" s="48">
        <v>0</v>
      </c>
    </row>
    <row ht="17.0" customHeight="1" x14ac:dyDescent="0.15" r="740" spans="1:3">
      <c r="A740" s="22">
        <v>2101503</v>
      </c>
      <c r="B740" s="22" t="s">
        <v>777</v>
      </c>
      <c r="C740" s="48">
        <v>0</v>
      </c>
    </row>
    <row ht="17.0" customHeight="1" x14ac:dyDescent="0.15" r="741" spans="1:3">
      <c r="A741" s="22">
        <v>2101504</v>
      </c>
      <c r="B741" s="22" t="s">
        <v>816</v>
      </c>
      <c r="C741" s="48">
        <v>0</v>
      </c>
    </row>
    <row ht="17.0" customHeight="1" x14ac:dyDescent="0.15" r="742" spans="1:3">
      <c r="A742" s="22">
        <v>2101505</v>
      </c>
      <c r="B742" s="22" t="s">
        <v>1310</v>
      </c>
      <c r="C742" s="48">
        <v>0</v>
      </c>
    </row>
    <row ht="17.0" customHeight="1" x14ac:dyDescent="0.15" r="743" spans="1:3">
      <c r="A743" s="22">
        <v>2101506</v>
      </c>
      <c r="B743" s="22" t="s">
        <v>1311</v>
      </c>
      <c r="C743" s="48">
        <v>123</v>
      </c>
    </row>
    <row ht="17.0" customHeight="1" x14ac:dyDescent="0.15" r="744" spans="1:3">
      <c r="A744" s="22">
        <v>2101550</v>
      </c>
      <c r="B744" s="22" t="s">
        <v>784</v>
      </c>
      <c r="C744" s="48">
        <v>191</v>
      </c>
    </row>
    <row ht="17.0" customHeight="1" x14ac:dyDescent="0.15" r="745" spans="1:3">
      <c r="A745" s="22">
        <v>2101599</v>
      </c>
      <c r="B745" s="22" t="s">
        <v>1312</v>
      </c>
      <c r="C745" s="48">
        <v>0</v>
      </c>
    </row>
    <row ht="17.0" customHeight="1" x14ac:dyDescent="0.15" r="746" spans="1:3">
      <c r="A746" s="22">
        <v>21016</v>
      </c>
      <c r="B746" s="46" t="s">
        <v>1313</v>
      </c>
      <c r="C746" s="45">
        <f>C747</f>
        <v>0</v>
      </c>
    </row>
    <row ht="17.0" customHeight="1" x14ac:dyDescent="0.15" r="747" spans="1:3">
      <c r="A747" s="22">
        <v>2101601</v>
      </c>
      <c r="B747" s="22" t="s">
        <v>1314</v>
      </c>
      <c r="C747" s="48">
        <v>0</v>
      </c>
    </row>
    <row ht="17.0" customHeight="1" x14ac:dyDescent="0.15" r="748" spans="1:3">
      <c r="A748" s="22">
        <v>21099</v>
      </c>
      <c r="B748" s="46" t="s">
        <v>1315</v>
      </c>
      <c r="C748" s="45">
        <f>C749</f>
        <v>286</v>
      </c>
    </row>
    <row ht="17.0" customHeight="1" x14ac:dyDescent="0.15" r="749" spans="1:3">
      <c r="A749" s="22">
        <v>2109999</v>
      </c>
      <c r="B749" s="22" t="s">
        <v>1316</v>
      </c>
      <c r="C749" s="48">
        <v>286</v>
      </c>
    </row>
    <row ht="17.0" customHeight="1" x14ac:dyDescent="0.15" r="750" spans="1:3">
      <c r="A750" s="22">
        <v>211</v>
      </c>
      <c r="B750" s="46" t="s">
        <v>1317</v>
      </c>
      <c r="C750" s="45">
        <f>SUM(C751,C761,C765,C774,C781,C788,C794,C797,C800,C802,C804,C810,C812,C814,C825)</f>
        <v>39655</v>
      </c>
    </row>
    <row ht="17.0" customHeight="1" x14ac:dyDescent="0.15" r="751" spans="1:3">
      <c r="A751" s="22">
        <v>21101</v>
      </c>
      <c r="B751" s="46" t="s">
        <v>1318</v>
      </c>
      <c r="C751" s="45">
        <f>SUM(C752:C760)</f>
        <v>832</v>
      </c>
    </row>
    <row ht="17.0" customHeight="1" x14ac:dyDescent="0.15" r="752" spans="1:3">
      <c r="A752" s="22">
        <v>2110101</v>
      </c>
      <c r="B752" s="22" t="s">
        <v>775</v>
      </c>
      <c r="C752" s="48">
        <v>0</v>
      </c>
    </row>
    <row ht="17.0" customHeight="1" x14ac:dyDescent="0.15" r="753" spans="1:3">
      <c r="A753" s="22">
        <v>2110102</v>
      </c>
      <c r="B753" s="22" t="s">
        <v>776</v>
      </c>
      <c r="C753" s="48">
        <v>0</v>
      </c>
    </row>
    <row ht="17.0" customHeight="1" x14ac:dyDescent="0.15" r="754" spans="1:3">
      <c r="A754" s="22">
        <v>2110103</v>
      </c>
      <c r="B754" s="22" t="s">
        <v>777</v>
      </c>
      <c r="C754" s="48">
        <v>0</v>
      </c>
    </row>
    <row ht="17.0" customHeight="1" x14ac:dyDescent="0.15" r="755" spans="1:3">
      <c r="A755" s="22">
        <v>2110104</v>
      </c>
      <c r="B755" s="22" t="s">
        <v>1319</v>
      </c>
      <c r="C755" s="48">
        <v>0</v>
      </c>
    </row>
    <row ht="17.0" customHeight="1" x14ac:dyDescent="0.15" r="756" spans="1:3">
      <c r="A756" s="22">
        <v>2110105</v>
      </c>
      <c r="B756" s="22" t="s">
        <v>1320</v>
      </c>
      <c r="C756" s="48">
        <v>0</v>
      </c>
    </row>
    <row ht="17.0" customHeight="1" x14ac:dyDescent="0.15" r="757" spans="1:3">
      <c r="A757" s="22">
        <v>2110106</v>
      </c>
      <c r="B757" s="22" t="s">
        <v>1321</v>
      </c>
      <c r="C757" s="48">
        <v>0</v>
      </c>
    </row>
    <row ht="17.0" customHeight="1" x14ac:dyDescent="0.15" r="758" spans="1:3">
      <c r="A758" s="22">
        <v>2110107</v>
      </c>
      <c r="B758" s="22" t="s">
        <v>1322</v>
      </c>
      <c r="C758" s="48">
        <v>0</v>
      </c>
    </row>
    <row ht="17.0" customHeight="1" x14ac:dyDescent="0.15" r="759" spans="1:3">
      <c r="A759" s="22">
        <v>2110108</v>
      </c>
      <c r="B759" s="22" t="s">
        <v>1323</v>
      </c>
      <c r="C759" s="48">
        <v>0</v>
      </c>
    </row>
    <row ht="17.0" customHeight="1" x14ac:dyDescent="0.15" r="760" spans="1:3">
      <c r="A760" s="22">
        <v>2110199</v>
      </c>
      <c r="B760" s="22" t="s">
        <v>1324</v>
      </c>
      <c r="C760" s="48">
        <v>832</v>
      </c>
    </row>
    <row ht="17.0" customHeight="1" x14ac:dyDescent="0.15" r="761" spans="1:3">
      <c r="A761" s="22">
        <v>21102</v>
      </c>
      <c r="B761" s="46" t="s">
        <v>1325</v>
      </c>
      <c r="C761" s="45">
        <f>SUM(C762:C764)</f>
        <v>0</v>
      </c>
    </row>
    <row ht="17.0" customHeight="1" x14ac:dyDescent="0.15" r="762" spans="1:3">
      <c r="A762" s="22">
        <v>2110203</v>
      </c>
      <c r="B762" s="22" t="s">
        <v>1326</v>
      </c>
      <c r="C762" s="48">
        <v>0</v>
      </c>
    </row>
    <row ht="17.0" customHeight="1" x14ac:dyDescent="0.15" r="763" spans="1:3">
      <c r="A763" s="22">
        <v>2110204</v>
      </c>
      <c r="B763" s="22" t="s">
        <v>1327</v>
      </c>
      <c r="C763" s="48">
        <v>0</v>
      </c>
    </row>
    <row ht="17.0" customHeight="1" x14ac:dyDescent="0.15" r="764" spans="1:3">
      <c r="A764" s="22">
        <v>2110299</v>
      </c>
      <c r="B764" s="22" t="s">
        <v>1328</v>
      </c>
      <c r="C764" s="48">
        <v>0</v>
      </c>
    </row>
    <row ht="17.0" customHeight="1" x14ac:dyDescent="0.15" r="765" spans="1:3">
      <c r="A765" s="22">
        <v>21103</v>
      </c>
      <c r="B765" s="46" t="s">
        <v>1329</v>
      </c>
      <c r="C765" s="45">
        <f>SUM(C766:C773)</f>
        <v>6045</v>
      </c>
    </row>
    <row ht="17.0" customHeight="1" x14ac:dyDescent="0.15" r="766" spans="1:3">
      <c r="A766" s="22">
        <v>2110301</v>
      </c>
      <c r="B766" s="22" t="s">
        <v>1330</v>
      </c>
      <c r="C766" s="48">
        <v>3081</v>
      </c>
    </row>
    <row ht="17.0" customHeight="1" x14ac:dyDescent="0.15" r="767" spans="1:3">
      <c r="A767" s="22">
        <v>2110302</v>
      </c>
      <c r="B767" s="22" t="s">
        <v>1331</v>
      </c>
      <c r="C767" s="48">
        <v>2964</v>
      </c>
    </row>
    <row ht="17.0" customHeight="1" x14ac:dyDescent="0.15" r="768" spans="1:3">
      <c r="A768" s="22">
        <v>2110303</v>
      </c>
      <c r="B768" s="22" t="s">
        <v>1332</v>
      </c>
      <c r="C768" s="48">
        <v>0</v>
      </c>
    </row>
    <row ht="17.0" customHeight="1" x14ac:dyDescent="0.15" r="769" spans="1:3">
      <c r="A769" s="22">
        <v>2110304</v>
      </c>
      <c r="B769" s="22" t="s">
        <v>1333</v>
      </c>
      <c r="C769" s="48">
        <v>0</v>
      </c>
    </row>
    <row ht="17.0" customHeight="1" x14ac:dyDescent="0.15" r="770" spans="1:3">
      <c r="A770" s="22">
        <v>2110305</v>
      </c>
      <c r="B770" s="22" t="s">
        <v>1334</v>
      </c>
      <c r="C770" s="48">
        <v>0</v>
      </c>
    </row>
    <row ht="17.0" customHeight="1" x14ac:dyDescent="0.15" r="771" spans="1:3">
      <c r="A771" s="22">
        <v>2110306</v>
      </c>
      <c r="B771" s="22" t="s">
        <v>1335</v>
      </c>
      <c r="C771" s="48">
        <v>0</v>
      </c>
    </row>
    <row ht="17.0" customHeight="1" x14ac:dyDescent="0.15" r="772" spans="1:3">
      <c r="A772" s="22">
        <v>2110307</v>
      </c>
      <c r="B772" s="22" t="s">
        <v>1336</v>
      </c>
      <c r="C772" s="48">
        <v>0</v>
      </c>
    </row>
    <row ht="17.0" customHeight="1" x14ac:dyDescent="0.15" r="773" spans="1:3">
      <c r="A773" s="22">
        <v>2110399</v>
      </c>
      <c r="B773" s="22" t="s">
        <v>1337</v>
      </c>
      <c r="C773" s="48">
        <v>0</v>
      </c>
    </row>
    <row ht="17.0" customHeight="1" x14ac:dyDescent="0.15" r="774" spans="1:3">
      <c r="A774" s="22">
        <v>21104</v>
      </c>
      <c r="B774" s="46" t="s">
        <v>1338</v>
      </c>
      <c r="C774" s="45">
        <f>SUM(C775:C780)</f>
        <v>22836</v>
      </c>
    </row>
    <row ht="17.0" customHeight="1" x14ac:dyDescent="0.15" r="775" spans="1:3">
      <c r="A775" s="22">
        <v>2110401</v>
      </c>
      <c r="B775" s="22" t="s">
        <v>1339</v>
      </c>
      <c r="C775" s="48">
        <v>20250</v>
      </c>
    </row>
    <row ht="17.0" customHeight="1" x14ac:dyDescent="0.15" r="776" spans="1:3">
      <c r="A776" s="22">
        <v>2110402</v>
      </c>
      <c r="B776" s="22" t="s">
        <v>1340</v>
      </c>
      <c r="C776" s="48">
        <v>1250</v>
      </c>
    </row>
    <row ht="17.0" customHeight="1" x14ac:dyDescent="0.15" r="777" spans="1:3">
      <c r="A777" s="22">
        <v>2110404</v>
      </c>
      <c r="B777" s="22" t="s">
        <v>1341</v>
      </c>
      <c r="C777" s="48">
        <v>0</v>
      </c>
    </row>
    <row ht="17.0" customHeight="1" x14ac:dyDescent="0.15" r="778" spans="1:3">
      <c r="A778" s="22">
        <v>2110405</v>
      </c>
      <c r="B778" s="22" t="s">
        <v>1342</v>
      </c>
      <c r="C778" s="48">
        <v>241</v>
      </c>
    </row>
    <row ht="17.0" customHeight="1" x14ac:dyDescent="0.15" r="779" spans="1:3">
      <c r="A779" s="22">
        <v>2110406</v>
      </c>
      <c r="B779" s="22" t="s">
        <v>1343</v>
      </c>
      <c r="C779" s="48">
        <v>25</v>
      </c>
    </row>
    <row ht="17.0" customHeight="1" x14ac:dyDescent="0.15" r="780" spans="1:3">
      <c r="A780" s="22">
        <v>2110499</v>
      </c>
      <c r="B780" s="22" t="s">
        <v>1344</v>
      </c>
      <c r="C780" s="48">
        <v>1070</v>
      </c>
    </row>
    <row ht="17.0" customHeight="1" x14ac:dyDescent="0.15" r="781" spans="1:3">
      <c r="A781" s="22">
        <v>21105</v>
      </c>
      <c r="B781" s="46" t="s">
        <v>1345</v>
      </c>
      <c r="C781" s="45">
        <f>SUM(C782:C787)</f>
        <v>27</v>
      </c>
    </row>
    <row ht="17.0" customHeight="1" x14ac:dyDescent="0.15" r="782" spans="1:3">
      <c r="A782" s="22">
        <v>2110501</v>
      </c>
      <c r="B782" s="22" t="s">
        <v>1346</v>
      </c>
      <c r="C782" s="48">
        <v>0</v>
      </c>
    </row>
    <row ht="17.0" customHeight="1" x14ac:dyDescent="0.15" r="783" spans="1:3">
      <c r="A783" s="22">
        <v>2110502</v>
      </c>
      <c r="B783" s="22" t="s">
        <v>1347</v>
      </c>
      <c r="C783" s="48">
        <v>27</v>
      </c>
    </row>
    <row ht="17.0" customHeight="1" x14ac:dyDescent="0.15" r="784" spans="1:3">
      <c r="A784" s="22">
        <v>2110503</v>
      </c>
      <c r="B784" s="22" t="s">
        <v>1348</v>
      </c>
      <c r="C784" s="48">
        <v>0</v>
      </c>
    </row>
    <row ht="17.0" customHeight="1" x14ac:dyDescent="0.15" r="785" spans="1:3">
      <c r="A785" s="22">
        <v>2110506</v>
      </c>
      <c r="B785" s="22" t="s">
        <v>1349</v>
      </c>
      <c r="C785" s="48">
        <v>0</v>
      </c>
    </row>
    <row ht="17.0" customHeight="1" x14ac:dyDescent="0.15" r="786" spans="1:3">
      <c r="A786" s="22">
        <v>2110507</v>
      </c>
      <c r="B786" s="22" t="s">
        <v>1350</v>
      </c>
      <c r="C786" s="48">
        <v>0</v>
      </c>
    </row>
    <row ht="17.0" customHeight="1" x14ac:dyDescent="0.15" r="787" spans="1:3">
      <c r="A787" s="22">
        <v>2110599</v>
      </c>
      <c r="B787" s="22" t="s">
        <v>1351</v>
      </c>
      <c r="C787" s="48">
        <v>0</v>
      </c>
    </row>
    <row ht="17.0" customHeight="1" x14ac:dyDescent="0.15" r="788" spans="1:3">
      <c r="A788" s="22">
        <v>21106</v>
      </c>
      <c r="B788" s="46" t="s">
        <v>1352</v>
      </c>
      <c r="C788" s="45">
        <f>SUM(C789:C793)</f>
        <v>1929</v>
      </c>
    </row>
    <row ht="17.0" customHeight="1" x14ac:dyDescent="0.15" r="789" spans="1:3">
      <c r="A789" s="22">
        <v>2110602</v>
      </c>
      <c r="B789" s="22" t="s">
        <v>1353</v>
      </c>
      <c r="C789" s="48">
        <v>1929</v>
      </c>
    </row>
    <row ht="17.0" customHeight="1" x14ac:dyDescent="0.15" r="790" spans="1:3">
      <c r="A790" s="22">
        <v>2110603</v>
      </c>
      <c r="B790" s="22" t="s">
        <v>1354</v>
      </c>
      <c r="C790" s="48">
        <v>0</v>
      </c>
    </row>
    <row ht="17.0" customHeight="1" x14ac:dyDescent="0.15" r="791" spans="1:3">
      <c r="A791" s="22">
        <v>2110604</v>
      </c>
      <c r="B791" s="22" t="s">
        <v>1355</v>
      </c>
      <c r="C791" s="48">
        <v>0</v>
      </c>
    </row>
    <row ht="17.0" customHeight="1" x14ac:dyDescent="0.15" r="792" spans="1:3">
      <c r="A792" s="22">
        <v>2110605</v>
      </c>
      <c r="B792" s="22" t="s">
        <v>1356</v>
      </c>
      <c r="C792" s="48">
        <v>0</v>
      </c>
    </row>
    <row ht="17.0" customHeight="1" x14ac:dyDescent="0.15" r="793" spans="1:3">
      <c r="A793" s="22">
        <v>2110699</v>
      </c>
      <c r="B793" s="22" t="s">
        <v>1357</v>
      </c>
      <c r="C793" s="48">
        <v>0</v>
      </c>
    </row>
    <row ht="17.0" customHeight="1" x14ac:dyDescent="0.15" r="794" spans="1:3">
      <c r="A794" s="22">
        <v>21107</v>
      </c>
      <c r="B794" s="46" t="s">
        <v>1358</v>
      </c>
      <c r="C794" s="45">
        <f>SUM(C795:C796)</f>
        <v>0</v>
      </c>
    </row>
    <row ht="17.0" customHeight="1" x14ac:dyDescent="0.15" r="795" spans="1:3">
      <c r="A795" s="22">
        <v>2110704</v>
      </c>
      <c r="B795" s="22" t="s">
        <v>1359</v>
      </c>
      <c r="C795" s="48">
        <v>0</v>
      </c>
    </row>
    <row ht="17.0" customHeight="1" x14ac:dyDescent="0.15" r="796" spans="1:3">
      <c r="A796" s="22">
        <v>2110799</v>
      </c>
      <c r="B796" s="22" t="s">
        <v>1360</v>
      </c>
      <c r="C796" s="48">
        <v>0</v>
      </c>
    </row>
    <row ht="17.0" customHeight="1" x14ac:dyDescent="0.15" r="797" spans="1:3">
      <c r="A797" s="22">
        <v>21108</v>
      </c>
      <c r="B797" s="46" t="s">
        <v>1361</v>
      </c>
      <c r="C797" s="45">
        <f>SUM(C798:C799)</f>
        <v>0</v>
      </c>
    </row>
    <row ht="17.0" customHeight="1" x14ac:dyDescent="0.15" r="798" spans="1:3">
      <c r="A798" s="22">
        <v>2110804</v>
      </c>
      <c r="B798" s="22" t="s">
        <v>1362</v>
      </c>
      <c r="C798" s="48">
        <v>0</v>
      </c>
    </row>
    <row ht="17.0" customHeight="1" x14ac:dyDescent="0.15" r="799" spans="1:3">
      <c r="A799" s="22">
        <v>2110899</v>
      </c>
      <c r="B799" s="22" t="s">
        <v>1363</v>
      </c>
      <c r="C799" s="48">
        <v>0</v>
      </c>
    </row>
    <row ht="17.0" customHeight="1" x14ac:dyDescent="0.15" r="800" spans="1:3">
      <c r="A800" s="22">
        <v>21109</v>
      </c>
      <c r="B800" s="46" t="s">
        <v>1364</v>
      </c>
      <c r="C800" s="45">
        <f>C801</f>
        <v>0</v>
      </c>
    </row>
    <row ht="17.0" customHeight="1" x14ac:dyDescent="0.15" r="801" spans="1:3">
      <c r="A801" s="22">
        <v>2110901</v>
      </c>
      <c r="B801" s="22" t="s">
        <v>1365</v>
      </c>
      <c r="C801" s="48">
        <v>0</v>
      </c>
    </row>
    <row ht="17.0" customHeight="1" x14ac:dyDescent="0.15" r="802" spans="1:3">
      <c r="A802" s="22">
        <v>21110</v>
      </c>
      <c r="B802" s="46" t="s">
        <v>1366</v>
      </c>
      <c r="C802" s="45">
        <f>C803</f>
        <v>0</v>
      </c>
    </row>
    <row ht="17.0" customHeight="1" x14ac:dyDescent="0.15" r="803" spans="1:3">
      <c r="A803" s="22">
        <v>2111001</v>
      </c>
      <c r="B803" s="22" t="s">
        <v>1367</v>
      </c>
      <c r="C803" s="48">
        <v>0</v>
      </c>
    </row>
    <row ht="17.0" customHeight="1" x14ac:dyDescent="0.15" r="804" spans="1:3">
      <c r="A804" s="22">
        <v>21111</v>
      </c>
      <c r="B804" s="46" t="s">
        <v>1368</v>
      </c>
      <c r="C804" s="45">
        <f>SUM(C805:C809)</f>
        <v>0</v>
      </c>
    </row>
    <row ht="17.0" customHeight="1" x14ac:dyDescent="0.15" r="805" spans="1:3">
      <c r="A805" s="22">
        <v>2111101</v>
      </c>
      <c r="B805" s="22" t="s">
        <v>1369</v>
      </c>
      <c r="C805" s="48">
        <v>0</v>
      </c>
    </row>
    <row ht="17.0" customHeight="1" x14ac:dyDescent="0.15" r="806" spans="1:3">
      <c r="A806" s="22">
        <v>2111102</v>
      </c>
      <c r="B806" s="22" t="s">
        <v>1370</v>
      </c>
      <c r="C806" s="48">
        <v>0</v>
      </c>
    </row>
    <row ht="17.0" customHeight="1" x14ac:dyDescent="0.15" r="807" spans="1:3">
      <c r="A807" s="22">
        <v>2111103</v>
      </c>
      <c r="B807" s="22" t="s">
        <v>1371</v>
      </c>
      <c r="C807" s="48">
        <v>0</v>
      </c>
    </row>
    <row ht="17.0" customHeight="1" x14ac:dyDescent="0.15" r="808" spans="1:3">
      <c r="A808" s="22">
        <v>2111104</v>
      </c>
      <c r="B808" s="22" t="s">
        <v>1372</v>
      </c>
      <c r="C808" s="48">
        <v>0</v>
      </c>
    </row>
    <row ht="17.0" customHeight="1" x14ac:dyDescent="0.15" r="809" spans="1:3">
      <c r="A809" s="22">
        <v>2111199</v>
      </c>
      <c r="B809" s="22" t="s">
        <v>1373</v>
      </c>
      <c r="C809" s="48">
        <v>0</v>
      </c>
    </row>
    <row ht="17.0" customHeight="1" x14ac:dyDescent="0.15" r="810" spans="1:3">
      <c r="A810" s="22">
        <v>21112</v>
      </c>
      <c r="B810" s="46" t="s">
        <v>1374</v>
      </c>
      <c r="C810" s="45">
        <f>C811</f>
        <v>0</v>
      </c>
    </row>
    <row ht="17.0" customHeight="1" x14ac:dyDescent="0.15" r="811" spans="1:3">
      <c r="A811" s="22">
        <v>2111201</v>
      </c>
      <c r="B811" s="22" t="s">
        <v>1375</v>
      </c>
      <c r="C811" s="48">
        <v>0</v>
      </c>
    </row>
    <row ht="17.0" customHeight="1" x14ac:dyDescent="0.15" r="812" spans="1:3">
      <c r="A812" s="22">
        <v>21113</v>
      </c>
      <c r="B812" s="46" t="s">
        <v>1376</v>
      </c>
      <c r="C812" s="45">
        <f>C813</f>
        <v>0</v>
      </c>
    </row>
    <row ht="17.0" customHeight="1" x14ac:dyDescent="0.15" r="813" spans="1:3">
      <c r="A813" s="22">
        <v>2111301</v>
      </c>
      <c r="B813" s="22" t="s">
        <v>1377</v>
      </c>
      <c r="C813" s="48">
        <v>0</v>
      </c>
    </row>
    <row ht="17.0" customHeight="1" x14ac:dyDescent="0.15" r="814" spans="1:3">
      <c r="A814" s="22">
        <v>21114</v>
      </c>
      <c r="B814" s="46" t="s">
        <v>1378</v>
      </c>
      <c r="C814" s="45">
        <f>SUM(C815:C824)</f>
        <v>0</v>
      </c>
    </row>
    <row ht="17.0" customHeight="1" x14ac:dyDescent="0.15" r="815" spans="1:3">
      <c r="A815" s="22">
        <v>2111401</v>
      </c>
      <c r="B815" s="22" t="s">
        <v>775</v>
      </c>
      <c r="C815" s="48">
        <v>0</v>
      </c>
    </row>
    <row ht="17.0" customHeight="1" x14ac:dyDescent="0.15" r="816" spans="1:3">
      <c r="A816" s="22">
        <v>2111402</v>
      </c>
      <c r="B816" s="22" t="s">
        <v>776</v>
      </c>
      <c r="C816" s="48">
        <v>0</v>
      </c>
    </row>
    <row ht="17.0" customHeight="1" x14ac:dyDescent="0.15" r="817" spans="1:3">
      <c r="A817" s="22">
        <v>2111403</v>
      </c>
      <c r="B817" s="22" t="s">
        <v>777</v>
      </c>
      <c r="C817" s="48">
        <v>0</v>
      </c>
    </row>
    <row ht="17.0" customHeight="1" x14ac:dyDescent="0.15" r="818" spans="1:3">
      <c r="A818" s="22">
        <v>2111406</v>
      </c>
      <c r="B818" s="22" t="s">
        <v>1379</v>
      </c>
      <c r="C818" s="48">
        <v>0</v>
      </c>
    </row>
    <row ht="17.0" customHeight="1" x14ac:dyDescent="0.15" r="819" spans="1:3">
      <c r="A819" s="22">
        <v>2111407</v>
      </c>
      <c r="B819" s="22" t="s">
        <v>1380</v>
      </c>
      <c r="C819" s="48">
        <v>0</v>
      </c>
    </row>
    <row ht="17.0" customHeight="1" x14ac:dyDescent="0.15" r="820" spans="1:3">
      <c r="A820" s="22">
        <v>2111408</v>
      </c>
      <c r="B820" s="22" t="s">
        <v>1381</v>
      </c>
      <c r="C820" s="48">
        <v>0</v>
      </c>
    </row>
    <row ht="17.0" customHeight="1" x14ac:dyDescent="0.15" r="821" spans="1:3">
      <c r="A821" s="22">
        <v>2111411</v>
      </c>
      <c r="B821" s="22" t="s">
        <v>816</v>
      </c>
      <c r="C821" s="48">
        <v>0</v>
      </c>
    </row>
    <row ht="17.0" customHeight="1" x14ac:dyDescent="0.15" r="822" spans="1:3">
      <c r="A822" s="22">
        <v>2111413</v>
      </c>
      <c r="B822" s="22" t="s">
        <v>1382</v>
      </c>
      <c r="C822" s="48">
        <v>0</v>
      </c>
    </row>
    <row ht="17.0" customHeight="1" x14ac:dyDescent="0.15" r="823" spans="1:3">
      <c r="A823" s="22">
        <v>2111450</v>
      </c>
      <c r="B823" s="22" t="s">
        <v>784</v>
      </c>
      <c r="C823" s="48">
        <v>0</v>
      </c>
    </row>
    <row ht="17.0" customHeight="1" x14ac:dyDescent="0.15" r="824" spans="1:3">
      <c r="A824" s="22">
        <v>2111499</v>
      </c>
      <c r="B824" s="22" t="s">
        <v>1383</v>
      </c>
      <c r="C824" s="48">
        <v>0</v>
      </c>
    </row>
    <row ht="17.0" customHeight="1" x14ac:dyDescent="0.15" r="825" spans="1:3">
      <c r="A825" s="22">
        <v>21199</v>
      </c>
      <c r="B825" s="46" t="s">
        <v>1384</v>
      </c>
      <c r="C825" s="45">
        <f>C826</f>
        <v>7986</v>
      </c>
    </row>
    <row ht="17.0" customHeight="1" x14ac:dyDescent="0.15" r="826" spans="1:3">
      <c r="A826" s="22">
        <v>2119999</v>
      </c>
      <c r="B826" s="22" t="s">
        <v>1385</v>
      </c>
      <c r="C826" s="48">
        <v>7986</v>
      </c>
    </row>
    <row ht="17.0" customHeight="1" x14ac:dyDescent="0.15" r="827" spans="1:3">
      <c r="A827" s="22">
        <v>212</v>
      </c>
      <c r="B827" s="46" t="s">
        <v>1386</v>
      </c>
      <c r="C827" s="45">
        <f>SUM(C828,C839,C841,C844,C846,C848)</f>
        <v>41663</v>
      </c>
    </row>
    <row ht="17.0" customHeight="1" x14ac:dyDescent="0.15" r="828" spans="1:3">
      <c r="A828" s="22">
        <v>21201</v>
      </c>
      <c r="B828" s="46" t="s">
        <v>1387</v>
      </c>
      <c r="C828" s="45">
        <f>SUM(C829:C838)</f>
        <v>1872</v>
      </c>
    </row>
    <row ht="17.0" customHeight="1" x14ac:dyDescent="0.15" r="829" spans="1:3">
      <c r="A829" s="22">
        <v>2120101</v>
      </c>
      <c r="B829" s="22" t="s">
        <v>775</v>
      </c>
      <c r="C829" s="48">
        <v>79</v>
      </c>
    </row>
    <row ht="17.0" customHeight="1" x14ac:dyDescent="0.15" r="830" spans="1:3">
      <c r="A830" s="22">
        <v>2120102</v>
      </c>
      <c r="B830" s="22" t="s">
        <v>776</v>
      </c>
      <c r="C830" s="48">
        <v>0</v>
      </c>
    </row>
    <row ht="17.0" customHeight="1" x14ac:dyDescent="0.15" r="831" spans="1:3">
      <c r="A831" s="22">
        <v>2120103</v>
      </c>
      <c r="B831" s="22" t="s">
        <v>777</v>
      </c>
      <c r="C831" s="48">
        <v>0</v>
      </c>
    </row>
    <row ht="17.0" customHeight="1" x14ac:dyDescent="0.15" r="832" spans="1:3">
      <c r="A832" s="22">
        <v>2120104</v>
      </c>
      <c r="B832" s="22" t="s">
        <v>1388</v>
      </c>
      <c r="C832" s="48">
        <v>864</v>
      </c>
    </row>
    <row ht="17.0" customHeight="1" x14ac:dyDescent="0.15" r="833" spans="1:3">
      <c r="A833" s="22">
        <v>2120105</v>
      </c>
      <c r="B833" s="22" t="s">
        <v>1389</v>
      </c>
      <c r="C833" s="48">
        <v>0</v>
      </c>
    </row>
    <row ht="17.0" customHeight="1" x14ac:dyDescent="0.15" r="834" spans="1:3">
      <c r="A834" s="22">
        <v>2120106</v>
      </c>
      <c r="B834" s="22" t="s">
        <v>1390</v>
      </c>
      <c r="C834" s="48">
        <v>80</v>
      </c>
    </row>
    <row ht="17.0" customHeight="1" x14ac:dyDescent="0.15" r="835" spans="1:3">
      <c r="A835" s="22">
        <v>2120107</v>
      </c>
      <c r="B835" s="22" t="s">
        <v>1391</v>
      </c>
      <c r="C835" s="48">
        <v>0</v>
      </c>
    </row>
    <row ht="17.0" customHeight="1" x14ac:dyDescent="0.15" r="836" spans="1:3">
      <c r="A836" s="22">
        <v>2120109</v>
      </c>
      <c r="B836" s="22" t="s">
        <v>1392</v>
      </c>
      <c r="C836" s="48">
        <v>0</v>
      </c>
    </row>
    <row ht="17.0" customHeight="1" x14ac:dyDescent="0.15" r="837" spans="1:3">
      <c r="A837" s="22">
        <v>2120110</v>
      </c>
      <c r="B837" s="22" t="s">
        <v>1393</v>
      </c>
      <c r="C837" s="48">
        <v>0</v>
      </c>
    </row>
    <row ht="17.0" customHeight="1" x14ac:dyDescent="0.15" r="838" spans="1:3">
      <c r="A838" s="22">
        <v>2120199</v>
      </c>
      <c r="B838" s="22" t="s">
        <v>1394</v>
      </c>
      <c r="C838" s="48">
        <v>849</v>
      </c>
    </row>
    <row ht="17.0" customHeight="1" x14ac:dyDescent="0.15" r="839" spans="1:3">
      <c r="A839" s="22">
        <v>21202</v>
      </c>
      <c r="B839" s="46" t="s">
        <v>1395</v>
      </c>
      <c r="C839" s="45">
        <f>C840</f>
        <v>30</v>
      </c>
    </row>
    <row ht="17.0" customHeight="1" x14ac:dyDescent="0.15" r="840" spans="1:3">
      <c r="A840" s="22">
        <v>2120201</v>
      </c>
      <c r="B840" s="22" t="s">
        <v>1396</v>
      </c>
      <c r="C840" s="48">
        <v>30</v>
      </c>
    </row>
    <row ht="17.0" customHeight="1" x14ac:dyDescent="0.15" r="841" spans="1:3">
      <c r="A841" s="22">
        <v>21203</v>
      </c>
      <c r="B841" s="46" t="s">
        <v>1397</v>
      </c>
      <c r="C841" s="45">
        <f>SUM(C842:C843)</f>
        <v>23209</v>
      </c>
    </row>
    <row ht="17.0" customHeight="1" x14ac:dyDescent="0.15" r="842" spans="1:3">
      <c r="A842" s="22">
        <v>2120303</v>
      </c>
      <c r="B842" s="22" t="s">
        <v>1398</v>
      </c>
      <c r="C842" s="48">
        <v>0</v>
      </c>
    </row>
    <row ht="17.0" customHeight="1" x14ac:dyDescent="0.15" r="843" spans="1:3">
      <c r="A843" s="22">
        <v>2120399</v>
      </c>
      <c r="B843" s="22" t="s">
        <v>1399</v>
      </c>
      <c r="C843" s="48">
        <v>23209</v>
      </c>
    </row>
    <row ht="17.0" customHeight="1" x14ac:dyDescent="0.15" r="844" spans="1:3">
      <c r="A844" s="22">
        <v>21205</v>
      </c>
      <c r="B844" s="46" t="s">
        <v>1400</v>
      </c>
      <c r="C844" s="45">
        <f>C845</f>
        <v>16536</v>
      </c>
    </row>
    <row ht="17.0" customHeight="1" x14ac:dyDescent="0.15" r="845" spans="1:3">
      <c r="A845" s="22">
        <v>2120501</v>
      </c>
      <c r="B845" s="22" t="s">
        <v>1401</v>
      </c>
      <c r="C845" s="48">
        <v>16536</v>
      </c>
    </row>
    <row ht="17.0" customHeight="1" x14ac:dyDescent="0.15" r="846" spans="1:3">
      <c r="A846" s="22">
        <v>21206</v>
      </c>
      <c r="B846" s="46" t="s">
        <v>1402</v>
      </c>
      <c r="C846" s="45">
        <f>C847</f>
        <v>0</v>
      </c>
    </row>
    <row ht="17.0" customHeight="1" x14ac:dyDescent="0.15" r="847" spans="1:3">
      <c r="A847" s="22">
        <v>2120601</v>
      </c>
      <c r="B847" s="22" t="s">
        <v>1403</v>
      </c>
      <c r="C847" s="48">
        <v>0</v>
      </c>
    </row>
    <row ht="17.0" customHeight="1" x14ac:dyDescent="0.15" r="848" spans="1:3">
      <c r="A848" s="22">
        <v>21299</v>
      </c>
      <c r="B848" s="46" t="s">
        <v>1404</v>
      </c>
      <c r="C848" s="45">
        <f>C849</f>
        <v>16</v>
      </c>
    </row>
    <row ht="17.0" customHeight="1" x14ac:dyDescent="0.15" r="849" spans="1:3">
      <c r="A849" s="22">
        <v>2129999</v>
      </c>
      <c r="B849" s="22" t="s">
        <v>1405</v>
      </c>
      <c r="C849" s="48">
        <v>16</v>
      </c>
    </row>
    <row ht="17.0" customHeight="1" x14ac:dyDescent="0.15" r="850" spans="1:3">
      <c r="A850" s="22">
        <v>213</v>
      </c>
      <c r="B850" s="46" t="s">
        <v>1406</v>
      </c>
      <c r="C850" s="45">
        <f>SUM(C851,C877,C899,C927,C938,C945,C951,C954)</f>
        <v>81092</v>
      </c>
    </row>
    <row ht="17.0" customHeight="1" x14ac:dyDescent="0.15" r="851" spans="1:3">
      <c r="A851" s="22">
        <v>21301</v>
      </c>
      <c r="B851" s="46" t="s">
        <v>1407</v>
      </c>
      <c r="C851" s="45">
        <f>SUM(C852:C876)</f>
        <v>8439</v>
      </c>
    </row>
    <row ht="17.0" customHeight="1" x14ac:dyDescent="0.15" r="852" spans="1:3">
      <c r="A852" s="22">
        <v>2130101</v>
      </c>
      <c r="B852" s="22" t="s">
        <v>775</v>
      </c>
      <c r="C852" s="48">
        <v>400</v>
      </c>
    </row>
    <row ht="17.0" customHeight="1" x14ac:dyDescent="0.15" r="853" spans="1:3">
      <c r="A853" s="22">
        <v>2130102</v>
      </c>
      <c r="B853" s="22" t="s">
        <v>776</v>
      </c>
      <c r="C853" s="48">
        <v>0</v>
      </c>
    </row>
    <row ht="17.0" customHeight="1" x14ac:dyDescent="0.15" r="854" spans="1:3">
      <c r="A854" s="22">
        <v>2130103</v>
      </c>
      <c r="B854" s="22" t="s">
        <v>777</v>
      </c>
      <c r="C854" s="48">
        <v>2</v>
      </c>
    </row>
    <row ht="17.0" customHeight="1" x14ac:dyDescent="0.15" r="855" spans="1:3">
      <c r="A855" s="22">
        <v>2130104</v>
      </c>
      <c r="B855" s="22" t="s">
        <v>784</v>
      </c>
      <c r="C855" s="48">
        <v>1059</v>
      </c>
    </row>
    <row ht="17.0" customHeight="1" x14ac:dyDescent="0.15" r="856" spans="1:3">
      <c r="A856" s="22">
        <v>2130105</v>
      </c>
      <c r="B856" s="22" t="s">
        <v>1408</v>
      </c>
      <c r="C856" s="48">
        <v>0</v>
      </c>
    </row>
    <row ht="17.0" customHeight="1" x14ac:dyDescent="0.15" r="857" spans="1:3">
      <c r="A857" s="22">
        <v>2130106</v>
      </c>
      <c r="B857" s="22" t="s">
        <v>1409</v>
      </c>
      <c r="C857" s="48">
        <v>232</v>
      </c>
    </row>
    <row ht="17.0" customHeight="1" x14ac:dyDescent="0.15" r="858" spans="1:3">
      <c r="A858" s="22">
        <v>2130108</v>
      </c>
      <c r="B858" s="22" t="s">
        <v>1410</v>
      </c>
      <c r="C858" s="48">
        <v>411</v>
      </c>
    </row>
    <row ht="17.0" customHeight="1" x14ac:dyDescent="0.15" r="859" spans="1:3">
      <c r="A859" s="22">
        <v>2130109</v>
      </c>
      <c r="B859" s="22" t="s">
        <v>1411</v>
      </c>
      <c r="C859" s="48">
        <v>61</v>
      </c>
    </row>
    <row ht="17.0" customHeight="1" x14ac:dyDescent="0.15" r="860" spans="1:3">
      <c r="A860" s="22">
        <v>2130110</v>
      </c>
      <c r="B860" s="22" t="s">
        <v>1412</v>
      </c>
      <c r="C860" s="48">
        <v>0</v>
      </c>
    </row>
    <row ht="17.0" customHeight="1" x14ac:dyDescent="0.15" r="861" spans="1:3">
      <c r="A861" s="22">
        <v>2130111</v>
      </c>
      <c r="B861" s="22" t="s">
        <v>1413</v>
      </c>
      <c r="C861" s="48">
        <v>26</v>
      </c>
    </row>
    <row ht="17.0" customHeight="1" x14ac:dyDescent="0.15" r="862" spans="1:3">
      <c r="A862" s="22">
        <v>2130112</v>
      </c>
      <c r="B862" s="22" t="s">
        <v>1414</v>
      </c>
      <c r="C862" s="48">
        <v>110</v>
      </c>
    </row>
    <row ht="17.0" customHeight="1" x14ac:dyDescent="0.15" r="863" spans="1:3">
      <c r="A863" s="22">
        <v>2130114</v>
      </c>
      <c r="B863" s="22" t="s">
        <v>1415</v>
      </c>
      <c r="C863" s="48">
        <v>0</v>
      </c>
    </row>
    <row ht="17.0" customHeight="1" x14ac:dyDescent="0.15" r="864" spans="1:3">
      <c r="A864" s="22">
        <v>2130119</v>
      </c>
      <c r="B864" s="22" t="s">
        <v>1416</v>
      </c>
      <c r="C864" s="48">
        <v>158</v>
      </c>
    </row>
    <row ht="17.0" customHeight="1" x14ac:dyDescent="0.15" r="865" spans="1:3">
      <c r="A865" s="22">
        <v>2130120</v>
      </c>
      <c r="B865" s="22" t="s">
        <v>1417</v>
      </c>
      <c r="C865" s="48">
        <v>0</v>
      </c>
    </row>
    <row ht="17.0" customHeight="1" x14ac:dyDescent="0.15" r="866" spans="1:3">
      <c r="A866" s="22">
        <v>2130121</v>
      </c>
      <c r="B866" s="22" t="s">
        <v>1418</v>
      </c>
      <c r="C866" s="48">
        <v>0</v>
      </c>
    </row>
    <row ht="17.0" customHeight="1" x14ac:dyDescent="0.15" r="867" spans="1:3">
      <c r="A867" s="22">
        <v>2130122</v>
      </c>
      <c r="B867" s="22" t="s">
        <v>1419</v>
      </c>
      <c r="C867" s="48">
        <v>3101</v>
      </c>
    </row>
    <row ht="17.0" customHeight="1" x14ac:dyDescent="0.15" r="868" spans="1:3">
      <c r="A868" s="22">
        <v>2130124</v>
      </c>
      <c r="B868" s="22" t="s">
        <v>1420</v>
      </c>
      <c r="C868" s="48">
        <v>0</v>
      </c>
    </row>
    <row ht="17.0" customHeight="1" x14ac:dyDescent="0.15" r="869" spans="1:3">
      <c r="A869" s="22">
        <v>2130125</v>
      </c>
      <c r="B869" s="22" t="s">
        <v>1421</v>
      </c>
      <c r="C869" s="48">
        <v>132</v>
      </c>
    </row>
    <row ht="17.0" customHeight="1" x14ac:dyDescent="0.15" r="870" spans="1:3">
      <c r="A870" s="22">
        <v>2130126</v>
      </c>
      <c r="B870" s="22" t="s">
        <v>1422</v>
      </c>
      <c r="C870" s="48">
        <v>192</v>
      </c>
    </row>
    <row ht="17.0" customHeight="1" x14ac:dyDescent="0.15" r="871" spans="1:3">
      <c r="A871" s="22">
        <v>2130135</v>
      </c>
      <c r="B871" s="22" t="s">
        <v>1423</v>
      </c>
      <c r="C871" s="48">
        <v>0</v>
      </c>
    </row>
    <row ht="17.0" customHeight="1" x14ac:dyDescent="0.15" r="872" spans="1:3">
      <c r="A872" s="22">
        <v>2130142</v>
      </c>
      <c r="B872" s="22" t="s">
        <v>1424</v>
      </c>
      <c r="C872" s="48">
        <v>573</v>
      </c>
    </row>
    <row ht="17.0" customHeight="1" x14ac:dyDescent="0.15" r="873" spans="1:3">
      <c r="A873" s="22">
        <v>2130148</v>
      </c>
      <c r="B873" s="22" t="s">
        <v>1425</v>
      </c>
      <c r="C873" s="48">
        <v>0</v>
      </c>
    </row>
    <row ht="17.0" customHeight="1" x14ac:dyDescent="0.15" r="874" spans="1:3">
      <c r="A874" s="22">
        <v>2130152</v>
      </c>
      <c r="B874" s="22" t="s">
        <v>1426</v>
      </c>
      <c r="C874" s="48">
        <v>0</v>
      </c>
    </row>
    <row ht="17.0" customHeight="1" x14ac:dyDescent="0.15" r="875" spans="1:3">
      <c r="A875" s="22">
        <v>2130153</v>
      </c>
      <c r="B875" s="22" t="s">
        <v>1427</v>
      </c>
      <c r="C875" s="48">
        <v>224</v>
      </c>
    </row>
    <row ht="17.0" customHeight="1" x14ac:dyDescent="0.15" r="876" spans="1:3">
      <c r="A876" s="22">
        <v>2130199</v>
      </c>
      <c r="B876" s="22" t="s">
        <v>1428</v>
      </c>
      <c r="C876" s="48">
        <v>1758</v>
      </c>
    </row>
    <row ht="17.0" customHeight="1" x14ac:dyDescent="0.15" r="877" spans="1:3">
      <c r="A877" s="22">
        <v>21302</v>
      </c>
      <c r="B877" s="46" t="s">
        <v>1429</v>
      </c>
      <c r="C877" s="45">
        <f>SUM(C878:C898)</f>
        <v>17434</v>
      </c>
    </row>
    <row ht="17.0" customHeight="1" x14ac:dyDescent="0.15" r="878" spans="1:3">
      <c r="A878" s="22">
        <v>2130201</v>
      </c>
      <c r="B878" s="22" t="s">
        <v>775</v>
      </c>
      <c r="C878" s="48">
        <v>597</v>
      </c>
    </row>
    <row ht="17.0" customHeight="1" x14ac:dyDescent="0.15" r="879" spans="1:3">
      <c r="A879" s="22">
        <v>2130202</v>
      </c>
      <c r="B879" s="22" t="s">
        <v>776</v>
      </c>
      <c r="C879" s="48">
        <v>137</v>
      </c>
    </row>
    <row ht="17.0" customHeight="1" x14ac:dyDescent="0.15" r="880" spans="1:3">
      <c r="A880" s="22">
        <v>2130203</v>
      </c>
      <c r="B880" s="22" t="s">
        <v>777</v>
      </c>
      <c r="C880" s="48">
        <v>0</v>
      </c>
    </row>
    <row ht="17.0" customHeight="1" x14ac:dyDescent="0.15" r="881" spans="1:3">
      <c r="A881" s="22">
        <v>2130204</v>
      </c>
      <c r="B881" s="22" t="s">
        <v>1430</v>
      </c>
      <c r="C881" s="48">
        <v>1522</v>
      </c>
    </row>
    <row ht="17.0" customHeight="1" x14ac:dyDescent="0.15" r="882" spans="1:3">
      <c r="A882" s="22">
        <v>2130205</v>
      </c>
      <c r="B882" s="22" t="s">
        <v>1431</v>
      </c>
      <c r="C882" s="48">
        <v>13734</v>
      </c>
    </row>
    <row ht="17.0" customHeight="1" x14ac:dyDescent="0.15" r="883" spans="1:3">
      <c r="A883" s="22">
        <v>2130206</v>
      </c>
      <c r="B883" s="22" t="s">
        <v>1432</v>
      </c>
      <c r="C883" s="48">
        <v>0</v>
      </c>
    </row>
    <row ht="17.0" customHeight="1" x14ac:dyDescent="0.15" r="884" spans="1:3">
      <c r="A884" s="22">
        <v>2130207</v>
      </c>
      <c r="B884" s="22" t="s">
        <v>1433</v>
      </c>
      <c r="C884" s="48">
        <v>156</v>
      </c>
    </row>
    <row ht="17.0" customHeight="1" x14ac:dyDescent="0.15" r="885" spans="1:3">
      <c r="A885" s="22">
        <v>2130209</v>
      </c>
      <c r="B885" s="22" t="s">
        <v>1434</v>
      </c>
      <c r="C885" s="48">
        <v>366</v>
      </c>
    </row>
    <row ht="17.0" customHeight="1" x14ac:dyDescent="0.15" r="886" spans="1:3">
      <c r="A886" s="22">
        <v>2130211</v>
      </c>
      <c r="B886" s="22" t="s">
        <v>1435</v>
      </c>
      <c r="C886" s="48">
        <v>0</v>
      </c>
    </row>
    <row ht="17.0" customHeight="1" x14ac:dyDescent="0.15" r="887" spans="1:3">
      <c r="A887" s="22">
        <v>2130212</v>
      </c>
      <c r="B887" s="22" t="s">
        <v>1436</v>
      </c>
      <c r="C887" s="48">
        <v>0</v>
      </c>
    </row>
    <row ht="17.0" customHeight="1" x14ac:dyDescent="0.15" r="888" spans="1:3">
      <c r="A888" s="22">
        <v>2130213</v>
      </c>
      <c r="B888" s="22" t="s">
        <v>1437</v>
      </c>
      <c r="C888" s="48">
        <v>143</v>
      </c>
    </row>
    <row ht="17.0" customHeight="1" x14ac:dyDescent="0.15" r="889" spans="1:3">
      <c r="A889" s="22">
        <v>2130217</v>
      </c>
      <c r="B889" s="22" t="s">
        <v>1438</v>
      </c>
      <c r="C889" s="48">
        <v>0</v>
      </c>
    </row>
    <row ht="17.0" customHeight="1" x14ac:dyDescent="0.15" r="890" spans="1:3">
      <c r="A890" s="22">
        <v>2130220</v>
      </c>
      <c r="B890" s="22" t="s">
        <v>1439</v>
      </c>
      <c r="C890" s="48">
        <v>0</v>
      </c>
    </row>
    <row ht="17.0" customHeight="1" x14ac:dyDescent="0.15" r="891" spans="1:3">
      <c r="A891" s="22">
        <v>2130221</v>
      </c>
      <c r="B891" s="22" t="s">
        <v>1440</v>
      </c>
      <c r="C891" s="48">
        <v>0</v>
      </c>
    </row>
    <row ht="17.0" customHeight="1" x14ac:dyDescent="0.15" r="892" spans="1:3">
      <c r="A892" s="22">
        <v>2130223</v>
      </c>
      <c r="B892" s="22" t="s">
        <v>1441</v>
      </c>
      <c r="C892" s="48">
        <v>0</v>
      </c>
    </row>
    <row ht="17.0" customHeight="1" x14ac:dyDescent="0.15" r="893" spans="1:3">
      <c r="A893" s="22">
        <v>2130226</v>
      </c>
      <c r="B893" s="22" t="s">
        <v>1442</v>
      </c>
      <c r="C893" s="48">
        <v>0</v>
      </c>
    </row>
    <row ht="17.0" customHeight="1" x14ac:dyDescent="0.15" r="894" spans="1:3">
      <c r="A894" s="22">
        <v>2130227</v>
      </c>
      <c r="B894" s="22" t="s">
        <v>1443</v>
      </c>
      <c r="C894" s="48">
        <v>0</v>
      </c>
    </row>
    <row ht="17.25" customHeight="1" x14ac:dyDescent="0.15" r="895" spans="1:3">
      <c r="A895" s="22">
        <v>2130234</v>
      </c>
      <c r="B895" s="22" t="s">
        <v>1444</v>
      </c>
      <c r="C895" s="48">
        <v>20</v>
      </c>
    </row>
    <row ht="17.0" customHeight="1" x14ac:dyDescent="0.15" r="896" spans="1:3">
      <c r="A896" s="22">
        <v>2130236</v>
      </c>
      <c r="B896" s="22" t="s">
        <v>1445</v>
      </c>
      <c r="C896" s="48">
        <v>0</v>
      </c>
    </row>
    <row ht="17.0" customHeight="1" x14ac:dyDescent="0.15" r="897" spans="1:3">
      <c r="A897" s="22">
        <v>2130237</v>
      </c>
      <c r="B897" s="22" t="s">
        <v>1414</v>
      </c>
      <c r="C897" s="48">
        <v>0</v>
      </c>
    </row>
    <row ht="17.0" customHeight="1" x14ac:dyDescent="0.15" r="898" spans="1:3">
      <c r="A898" s="22">
        <v>2130299</v>
      </c>
      <c r="B898" s="22" t="s">
        <v>1446</v>
      </c>
      <c r="C898" s="48">
        <v>759</v>
      </c>
    </row>
    <row ht="17.0" customHeight="1" x14ac:dyDescent="0.15" r="899" spans="1:3">
      <c r="A899" s="22">
        <v>21303</v>
      </c>
      <c r="B899" s="46" t="s">
        <v>1447</v>
      </c>
      <c r="C899" s="45">
        <f>SUM(C900:C926)</f>
        <v>1925</v>
      </c>
    </row>
    <row ht="17.0" customHeight="1" x14ac:dyDescent="0.15" r="900" spans="1:3">
      <c r="A900" s="22">
        <v>2130301</v>
      </c>
      <c r="B900" s="22" t="s">
        <v>775</v>
      </c>
      <c r="C900" s="48">
        <v>212</v>
      </c>
    </row>
    <row ht="17.0" customHeight="1" x14ac:dyDescent="0.15" r="901" spans="1:3">
      <c r="A901" s="22">
        <v>2130302</v>
      </c>
      <c r="B901" s="22" t="s">
        <v>776</v>
      </c>
      <c r="C901" s="48">
        <v>0</v>
      </c>
    </row>
    <row ht="17.0" customHeight="1" x14ac:dyDescent="0.15" r="902" spans="1:3">
      <c r="A902" s="22">
        <v>2130303</v>
      </c>
      <c r="B902" s="22" t="s">
        <v>777</v>
      </c>
      <c r="C902" s="48">
        <v>508</v>
      </c>
    </row>
    <row ht="17.0" customHeight="1" x14ac:dyDescent="0.15" r="903" spans="1:3">
      <c r="A903" s="22">
        <v>2130304</v>
      </c>
      <c r="B903" s="22" t="s">
        <v>1448</v>
      </c>
      <c r="C903" s="48">
        <v>0</v>
      </c>
    </row>
    <row ht="17.0" customHeight="1" x14ac:dyDescent="0.15" r="904" spans="1:3">
      <c r="A904" s="22">
        <v>2130305</v>
      </c>
      <c r="B904" s="22" t="s">
        <v>1449</v>
      </c>
      <c r="C904" s="48">
        <v>84</v>
      </c>
    </row>
    <row ht="17.0" customHeight="1" x14ac:dyDescent="0.15" r="905" spans="1:3">
      <c r="A905" s="22">
        <v>2130306</v>
      </c>
      <c r="B905" s="22" t="s">
        <v>1450</v>
      </c>
      <c r="C905" s="48">
        <v>32</v>
      </c>
    </row>
    <row ht="17.0" customHeight="1" x14ac:dyDescent="0.15" r="906" spans="1:3">
      <c r="A906" s="22">
        <v>2130307</v>
      </c>
      <c r="B906" s="22" t="s">
        <v>1451</v>
      </c>
      <c r="C906" s="48">
        <v>0</v>
      </c>
    </row>
    <row ht="17.0" customHeight="1" x14ac:dyDescent="0.15" r="907" spans="1:3">
      <c r="A907" s="22">
        <v>2130308</v>
      </c>
      <c r="B907" s="22" t="s">
        <v>1452</v>
      </c>
      <c r="C907" s="48">
        <v>542</v>
      </c>
    </row>
    <row ht="17.0" customHeight="1" x14ac:dyDescent="0.15" r="908" spans="1:3">
      <c r="A908" s="22">
        <v>2130309</v>
      </c>
      <c r="B908" s="22" t="s">
        <v>1453</v>
      </c>
      <c r="C908" s="48">
        <v>0</v>
      </c>
    </row>
    <row ht="17.0" customHeight="1" x14ac:dyDescent="0.15" r="909" spans="1:3">
      <c r="A909" s="22">
        <v>2130310</v>
      </c>
      <c r="B909" s="22" t="s">
        <v>1454</v>
      </c>
      <c r="C909" s="48">
        <v>30</v>
      </c>
    </row>
    <row ht="17.0" customHeight="1" x14ac:dyDescent="0.15" r="910" spans="1:3">
      <c r="A910" s="22">
        <v>2130311</v>
      </c>
      <c r="B910" s="22" t="s">
        <v>1455</v>
      </c>
      <c r="C910" s="48">
        <v>96</v>
      </c>
    </row>
    <row ht="17.0" customHeight="1" x14ac:dyDescent="0.15" r="911" spans="1:3">
      <c r="A911" s="22">
        <v>2130312</v>
      </c>
      <c r="B911" s="22" t="s">
        <v>1456</v>
      </c>
      <c r="C911" s="48">
        <v>0</v>
      </c>
    </row>
    <row ht="17.0" customHeight="1" x14ac:dyDescent="0.15" r="912" spans="1:3">
      <c r="A912" s="22">
        <v>2130313</v>
      </c>
      <c r="B912" s="22" t="s">
        <v>1457</v>
      </c>
      <c r="C912" s="48">
        <v>0</v>
      </c>
    </row>
    <row ht="17.0" customHeight="1" x14ac:dyDescent="0.15" r="913" spans="1:3">
      <c r="A913" s="22">
        <v>2130314</v>
      </c>
      <c r="B913" s="22" t="s">
        <v>1458</v>
      </c>
      <c r="C913" s="48">
        <v>49</v>
      </c>
    </row>
    <row ht="17.0" customHeight="1" x14ac:dyDescent="0.15" r="914" spans="1:3">
      <c r="A914" s="22">
        <v>2130315</v>
      </c>
      <c r="B914" s="22" t="s">
        <v>1459</v>
      </c>
      <c r="C914" s="48">
        <v>102</v>
      </c>
    </row>
    <row ht="17.0" customHeight="1" x14ac:dyDescent="0.15" r="915" spans="1:3">
      <c r="A915" s="22">
        <v>2130316</v>
      </c>
      <c r="B915" s="22" t="s">
        <v>1460</v>
      </c>
      <c r="C915" s="48">
        <v>40</v>
      </c>
    </row>
    <row ht="17.0" customHeight="1" x14ac:dyDescent="0.15" r="916" spans="1:3">
      <c r="A916" s="22">
        <v>2130317</v>
      </c>
      <c r="B916" s="22" t="s">
        <v>1461</v>
      </c>
      <c r="C916" s="48">
        <v>0</v>
      </c>
    </row>
    <row ht="17.0" customHeight="1" x14ac:dyDescent="0.15" r="917" spans="1:3">
      <c r="A917" s="22">
        <v>2130318</v>
      </c>
      <c r="B917" s="22" t="s">
        <v>1462</v>
      </c>
      <c r="C917" s="48">
        <v>0</v>
      </c>
    </row>
    <row ht="17.0" customHeight="1" x14ac:dyDescent="0.15" r="918" spans="1:3">
      <c r="A918" s="22">
        <v>2130319</v>
      </c>
      <c r="B918" s="22" t="s">
        <v>1463</v>
      </c>
      <c r="C918" s="48">
        <v>0</v>
      </c>
    </row>
    <row ht="17.0" customHeight="1" x14ac:dyDescent="0.15" r="919" spans="1:3">
      <c r="A919" s="22">
        <v>2130321</v>
      </c>
      <c r="B919" s="22" t="s">
        <v>1464</v>
      </c>
      <c r="C919" s="48">
        <v>0</v>
      </c>
    </row>
    <row ht="17.0" customHeight="1" x14ac:dyDescent="0.15" r="920" spans="1:3">
      <c r="A920" s="22">
        <v>2130322</v>
      </c>
      <c r="B920" s="22" t="s">
        <v>1465</v>
      </c>
      <c r="C920" s="48">
        <v>0</v>
      </c>
    </row>
    <row ht="17.0" customHeight="1" x14ac:dyDescent="0.15" r="921" spans="1:3">
      <c r="A921" s="22">
        <v>2130333</v>
      </c>
      <c r="B921" s="22" t="s">
        <v>1441</v>
      </c>
      <c r="C921" s="48">
        <v>0</v>
      </c>
    </row>
    <row ht="17.0" customHeight="1" x14ac:dyDescent="0.15" r="922" spans="1:3">
      <c r="A922" s="22">
        <v>2130334</v>
      </c>
      <c r="B922" s="22" t="s">
        <v>1466</v>
      </c>
      <c r="C922" s="48">
        <v>0</v>
      </c>
    </row>
    <row ht="17.0" customHeight="1" x14ac:dyDescent="0.15" r="923" spans="1:3">
      <c r="A923" s="22">
        <v>2130335</v>
      </c>
      <c r="B923" s="22" t="s">
        <v>1467</v>
      </c>
      <c r="C923" s="48">
        <v>149</v>
      </c>
    </row>
    <row ht="17.0" customHeight="1" x14ac:dyDescent="0.15" r="924" spans="1:3">
      <c r="A924" s="22">
        <v>2130336</v>
      </c>
      <c r="B924" s="22" t="s">
        <v>1468</v>
      </c>
      <c r="C924" s="48">
        <v>0</v>
      </c>
    </row>
    <row ht="17.0" customHeight="1" x14ac:dyDescent="0.15" r="925" spans="1:3">
      <c r="A925" s="22">
        <v>2130337</v>
      </c>
      <c r="B925" s="22" t="s">
        <v>1469</v>
      </c>
      <c r="C925" s="48">
        <v>0</v>
      </c>
    </row>
    <row ht="17.0" customHeight="1" x14ac:dyDescent="0.15" r="926" spans="1:3">
      <c r="A926" s="22">
        <v>2130399</v>
      </c>
      <c r="B926" s="22" t="s">
        <v>1470</v>
      </c>
      <c r="C926" s="48">
        <v>81</v>
      </c>
    </row>
    <row ht="17.0" customHeight="1" x14ac:dyDescent="0.15" r="927" spans="1:3">
      <c r="A927" s="22">
        <v>21305</v>
      </c>
      <c r="B927" s="46" t="s">
        <v>1471</v>
      </c>
      <c r="C927" s="45">
        <f>SUM(C928:C937)</f>
        <v>48278</v>
      </c>
    </row>
    <row ht="17.0" customHeight="1" x14ac:dyDescent="0.15" r="928" spans="1:3">
      <c r="A928" s="22">
        <v>2130501</v>
      </c>
      <c r="B928" s="22" t="s">
        <v>775</v>
      </c>
      <c r="C928" s="48">
        <v>97</v>
      </c>
    </row>
    <row ht="17.0" customHeight="1" x14ac:dyDescent="0.15" r="929" spans="1:3">
      <c r="A929" s="22">
        <v>2130502</v>
      </c>
      <c r="B929" s="22" t="s">
        <v>776</v>
      </c>
      <c r="C929" s="48">
        <v>567</v>
      </c>
    </row>
    <row ht="17.0" customHeight="1" x14ac:dyDescent="0.15" r="930" spans="1:3">
      <c r="A930" s="22">
        <v>2130503</v>
      </c>
      <c r="B930" s="22" t="s">
        <v>777</v>
      </c>
      <c r="C930" s="48">
        <v>67</v>
      </c>
    </row>
    <row ht="17.0" customHeight="1" x14ac:dyDescent="0.15" r="931" spans="1:3">
      <c r="A931" s="22">
        <v>2130504</v>
      </c>
      <c r="B931" s="22" t="s">
        <v>1472</v>
      </c>
      <c r="C931" s="48">
        <v>16660</v>
      </c>
    </row>
    <row ht="17.0" customHeight="1" x14ac:dyDescent="0.15" r="932" spans="1:3">
      <c r="A932" s="22">
        <v>2130505</v>
      </c>
      <c r="B932" s="22" t="s">
        <v>1473</v>
      </c>
      <c r="C932" s="48">
        <v>17907</v>
      </c>
    </row>
    <row ht="17.0" customHeight="1" x14ac:dyDescent="0.15" r="933" spans="1:3">
      <c r="A933" s="22">
        <v>2130506</v>
      </c>
      <c r="B933" s="22" t="s">
        <v>1474</v>
      </c>
      <c r="C933" s="48">
        <v>0</v>
      </c>
    </row>
    <row ht="17.0" customHeight="1" x14ac:dyDescent="0.15" r="934" spans="1:3">
      <c r="A934" s="22">
        <v>2130507</v>
      </c>
      <c r="B934" s="22" t="s">
        <v>1475</v>
      </c>
      <c r="C934" s="48">
        <v>834</v>
      </c>
    </row>
    <row ht="17.0" customHeight="1" x14ac:dyDescent="0.15" r="935" spans="1:3">
      <c r="A935" s="22">
        <v>2130508</v>
      </c>
      <c r="B935" s="22" t="s">
        <v>1476</v>
      </c>
      <c r="C935" s="48">
        <v>0</v>
      </c>
    </row>
    <row ht="17.0" customHeight="1" x14ac:dyDescent="0.15" r="936" spans="1:3">
      <c r="A936" s="22">
        <v>2130550</v>
      </c>
      <c r="B936" s="22" t="s">
        <v>784</v>
      </c>
      <c r="C936" s="48">
        <v>0</v>
      </c>
    </row>
    <row ht="17.0" customHeight="1" x14ac:dyDescent="0.15" r="937" spans="1:3">
      <c r="A937" s="22">
        <v>2130599</v>
      </c>
      <c r="B937" s="22" t="s">
        <v>1477</v>
      </c>
      <c r="C937" s="48">
        <v>12146</v>
      </c>
    </row>
    <row ht="17.0" customHeight="1" x14ac:dyDescent="0.15" r="938" spans="1:3">
      <c r="A938" s="22">
        <v>21307</v>
      </c>
      <c r="B938" s="46" t="s">
        <v>1478</v>
      </c>
      <c r="C938" s="45">
        <f>SUM(C939:C944)</f>
        <v>4461</v>
      </c>
    </row>
    <row ht="17.0" customHeight="1" x14ac:dyDescent="0.15" r="939" spans="1:3">
      <c r="A939" s="22">
        <v>2130701</v>
      </c>
      <c r="B939" s="22" t="s">
        <v>1479</v>
      </c>
      <c r="C939" s="48">
        <v>745</v>
      </c>
    </row>
    <row ht="17.0" customHeight="1" x14ac:dyDescent="0.15" r="940" spans="1:3">
      <c r="A940" s="22">
        <v>2130704</v>
      </c>
      <c r="B940" s="22" t="s">
        <v>1480</v>
      </c>
      <c r="C940" s="48">
        <v>0</v>
      </c>
    </row>
    <row ht="17.0" customHeight="1" x14ac:dyDescent="0.15" r="941" spans="1:3">
      <c r="A941" s="22">
        <v>2130705</v>
      </c>
      <c r="B941" s="22" t="s">
        <v>1481</v>
      </c>
      <c r="C941" s="48">
        <v>3707</v>
      </c>
    </row>
    <row ht="17.0" customHeight="1" x14ac:dyDescent="0.15" r="942" spans="1:3">
      <c r="A942" s="22">
        <v>2130706</v>
      </c>
      <c r="B942" s="22" t="s">
        <v>1482</v>
      </c>
      <c r="C942" s="48">
        <v>0</v>
      </c>
    </row>
    <row ht="17.0" customHeight="1" x14ac:dyDescent="0.15" r="943" spans="1:3">
      <c r="A943" s="22">
        <v>2130707</v>
      </c>
      <c r="B943" s="22" t="s">
        <v>1483</v>
      </c>
      <c r="C943" s="48">
        <v>0</v>
      </c>
    </row>
    <row ht="17.0" customHeight="1" x14ac:dyDescent="0.15" r="944" spans="1:3">
      <c r="A944" s="22">
        <v>2130799</v>
      </c>
      <c r="B944" s="22" t="s">
        <v>1484</v>
      </c>
      <c r="C944" s="48">
        <v>9</v>
      </c>
    </row>
    <row ht="17.0" customHeight="1" x14ac:dyDescent="0.15" r="945" spans="1:3">
      <c r="A945" s="22">
        <v>21308</v>
      </c>
      <c r="B945" s="46" t="s">
        <v>1485</v>
      </c>
      <c r="C945" s="45">
        <f>SUM(C946:C950)</f>
        <v>555</v>
      </c>
    </row>
    <row ht="17.0" customHeight="1" x14ac:dyDescent="0.15" r="946" spans="1:3">
      <c r="A946" s="22">
        <v>2130801</v>
      </c>
      <c r="B946" s="22" t="s">
        <v>1486</v>
      </c>
      <c r="C946" s="48">
        <v>0</v>
      </c>
    </row>
    <row ht="17.0" customHeight="1" x14ac:dyDescent="0.15" r="947" spans="1:3">
      <c r="A947" s="22">
        <v>2130803</v>
      </c>
      <c r="B947" s="22" t="s">
        <v>1487</v>
      </c>
      <c r="C947" s="48">
        <v>529</v>
      </c>
    </row>
    <row ht="17.0" customHeight="1" x14ac:dyDescent="0.15" r="948" spans="1:3">
      <c r="A948" s="22">
        <v>2130804</v>
      </c>
      <c r="B948" s="22" t="s">
        <v>1488</v>
      </c>
      <c r="C948" s="48">
        <v>26</v>
      </c>
    </row>
    <row ht="17.0" customHeight="1" x14ac:dyDescent="0.15" r="949" spans="1:3">
      <c r="A949" s="22">
        <v>2130805</v>
      </c>
      <c r="B949" s="22" t="s">
        <v>1489</v>
      </c>
      <c r="C949" s="48">
        <v>0</v>
      </c>
    </row>
    <row ht="17.0" customHeight="1" x14ac:dyDescent="0.15" r="950" spans="1:3">
      <c r="A950" s="22">
        <v>2130899</v>
      </c>
      <c r="B950" s="22" t="s">
        <v>1490</v>
      </c>
      <c r="C950" s="48">
        <v>0</v>
      </c>
    </row>
    <row ht="17.0" customHeight="1" x14ac:dyDescent="0.15" r="951" spans="1:3">
      <c r="A951" s="22">
        <v>21309</v>
      </c>
      <c r="B951" s="46" t="s">
        <v>1491</v>
      </c>
      <c r="C951" s="45">
        <f>SUM(C952:C953)</f>
        <v>0</v>
      </c>
    </row>
    <row ht="17.0" customHeight="1" x14ac:dyDescent="0.15" r="952" spans="1:3">
      <c r="A952" s="22">
        <v>2130901</v>
      </c>
      <c r="B952" s="22" t="s">
        <v>1492</v>
      </c>
      <c r="C952" s="48">
        <v>0</v>
      </c>
    </row>
    <row ht="17.0" customHeight="1" x14ac:dyDescent="0.15" r="953" spans="1:3">
      <c r="A953" s="22">
        <v>2130999</v>
      </c>
      <c r="B953" s="22" t="s">
        <v>1493</v>
      </c>
      <c r="C953" s="48">
        <v>0</v>
      </c>
    </row>
    <row ht="17.0" customHeight="1" x14ac:dyDescent="0.15" r="954" spans="1:3">
      <c r="A954" s="22">
        <v>21399</v>
      </c>
      <c r="B954" s="46" t="s">
        <v>1494</v>
      </c>
      <c r="C954" s="45">
        <f>C955+C956</f>
        <v>0</v>
      </c>
    </row>
    <row ht="17.0" customHeight="1" x14ac:dyDescent="0.15" r="955" spans="1:3">
      <c r="A955" s="22">
        <v>2139901</v>
      </c>
      <c r="B955" s="22" t="s">
        <v>1495</v>
      </c>
      <c r="C955" s="48">
        <v>0</v>
      </c>
    </row>
    <row ht="17.0" customHeight="1" x14ac:dyDescent="0.15" r="956" spans="1:3">
      <c r="A956" s="22">
        <v>2139999</v>
      </c>
      <c r="B956" s="22" t="s">
        <v>1496</v>
      </c>
      <c r="C956" s="48">
        <v>0</v>
      </c>
    </row>
    <row ht="17.0" customHeight="1" x14ac:dyDescent="0.15" r="957" spans="1:3">
      <c r="A957" s="22">
        <v>214</v>
      </c>
      <c r="B957" s="46" t="s">
        <v>1497</v>
      </c>
      <c r="C957" s="45">
        <f>SUM(C958,C980,C990,C1000,C1007,C1012)</f>
        <v>20219</v>
      </c>
    </row>
    <row ht="17.0" customHeight="1" x14ac:dyDescent="0.15" r="958" spans="1:3">
      <c r="A958" s="22">
        <v>21401</v>
      </c>
      <c r="B958" s="46" t="s">
        <v>1498</v>
      </c>
      <c r="C958" s="45">
        <f>SUM(C959:C979)</f>
        <v>18133</v>
      </c>
    </row>
    <row ht="17.0" customHeight="1" x14ac:dyDescent="0.15" r="959" spans="1:3">
      <c r="A959" s="22">
        <v>2140101</v>
      </c>
      <c r="B959" s="22" t="s">
        <v>775</v>
      </c>
      <c r="C959" s="48">
        <v>211</v>
      </c>
    </row>
    <row ht="17.0" customHeight="1" x14ac:dyDescent="0.15" r="960" spans="1:3">
      <c r="A960" s="22">
        <v>2140102</v>
      </c>
      <c r="B960" s="22" t="s">
        <v>776</v>
      </c>
      <c r="C960" s="48">
        <v>0</v>
      </c>
    </row>
    <row ht="17.0" customHeight="1" x14ac:dyDescent="0.15" r="961" spans="1:3">
      <c r="A961" s="22">
        <v>2140103</v>
      </c>
      <c r="B961" s="22" t="s">
        <v>777</v>
      </c>
      <c r="C961" s="48">
        <v>2</v>
      </c>
    </row>
    <row ht="17.0" customHeight="1" x14ac:dyDescent="0.15" r="962" spans="1:3">
      <c r="A962" s="22">
        <v>2140104</v>
      </c>
      <c r="B962" s="22" t="s">
        <v>1499</v>
      </c>
      <c r="C962" s="48">
        <v>14458</v>
      </c>
    </row>
    <row ht="17.0" customHeight="1" x14ac:dyDescent="0.15" r="963" spans="1:3">
      <c r="A963" s="22">
        <v>2140106</v>
      </c>
      <c r="B963" s="22" t="s">
        <v>1500</v>
      </c>
      <c r="C963" s="48">
        <v>852</v>
      </c>
    </row>
    <row ht="17.0" customHeight="1" x14ac:dyDescent="0.15" r="964" spans="1:3">
      <c r="A964" s="22">
        <v>2140109</v>
      </c>
      <c r="B964" s="22" t="s">
        <v>1501</v>
      </c>
      <c r="C964" s="48">
        <v>0</v>
      </c>
    </row>
    <row ht="17.0" customHeight="1" x14ac:dyDescent="0.15" r="965" spans="1:3">
      <c r="A965" s="22">
        <v>2140110</v>
      </c>
      <c r="B965" s="22" t="s">
        <v>1502</v>
      </c>
      <c r="C965" s="48">
        <v>0</v>
      </c>
    </row>
    <row ht="17.0" customHeight="1" x14ac:dyDescent="0.15" r="966" spans="1:3">
      <c r="A966" s="22">
        <v>2140111</v>
      </c>
      <c r="B966" s="22" t="s">
        <v>1503</v>
      </c>
      <c r="C966" s="48">
        <v>0</v>
      </c>
    </row>
    <row ht="17.0" customHeight="1" x14ac:dyDescent="0.15" r="967" spans="1:3">
      <c r="A967" s="22">
        <v>2140112</v>
      </c>
      <c r="B967" s="22" t="s">
        <v>1504</v>
      </c>
      <c r="C967" s="48">
        <v>630</v>
      </c>
    </row>
    <row ht="17.0" customHeight="1" x14ac:dyDescent="0.15" r="968" spans="1:3">
      <c r="A968" s="22">
        <v>2140114</v>
      </c>
      <c r="B968" s="22" t="s">
        <v>1505</v>
      </c>
      <c r="C968" s="48">
        <v>0</v>
      </c>
    </row>
    <row ht="17.0" customHeight="1" x14ac:dyDescent="0.15" r="969" spans="1:3">
      <c r="A969" s="22">
        <v>2140122</v>
      </c>
      <c r="B969" s="22" t="s">
        <v>1506</v>
      </c>
      <c r="C969" s="48">
        <v>0</v>
      </c>
    </row>
    <row ht="17.0" customHeight="1" x14ac:dyDescent="0.15" r="970" spans="1:3">
      <c r="A970" s="22">
        <v>2140123</v>
      </c>
      <c r="B970" s="22" t="s">
        <v>1507</v>
      </c>
      <c r="C970" s="48">
        <v>0</v>
      </c>
    </row>
    <row ht="17.0" customHeight="1" x14ac:dyDescent="0.15" r="971" spans="1:3">
      <c r="A971" s="22">
        <v>2140127</v>
      </c>
      <c r="B971" s="22" t="s">
        <v>1508</v>
      </c>
      <c r="C971" s="48">
        <v>0</v>
      </c>
    </row>
    <row ht="17.0" customHeight="1" x14ac:dyDescent="0.15" r="972" spans="1:3">
      <c r="A972" s="22">
        <v>2140128</v>
      </c>
      <c r="B972" s="22" t="s">
        <v>1509</v>
      </c>
      <c r="C972" s="48">
        <v>0</v>
      </c>
    </row>
    <row ht="17.0" customHeight="1" x14ac:dyDescent="0.15" r="973" spans="1:3">
      <c r="A973" s="22">
        <v>2140129</v>
      </c>
      <c r="B973" s="22" t="s">
        <v>1510</v>
      </c>
      <c r="C973" s="48">
        <v>0</v>
      </c>
    </row>
    <row ht="17.0" customHeight="1" x14ac:dyDescent="0.15" r="974" spans="1:3">
      <c r="A974" s="22">
        <v>2140130</v>
      </c>
      <c r="B974" s="22" t="s">
        <v>1511</v>
      </c>
      <c r="C974" s="48">
        <v>0</v>
      </c>
    </row>
    <row ht="17.0" customHeight="1" x14ac:dyDescent="0.15" r="975" spans="1:3">
      <c r="A975" s="22">
        <v>2140131</v>
      </c>
      <c r="B975" s="22" t="s">
        <v>1512</v>
      </c>
      <c r="C975" s="48">
        <v>0</v>
      </c>
    </row>
    <row ht="17.0" customHeight="1" x14ac:dyDescent="0.15" r="976" spans="1:3">
      <c r="A976" s="22">
        <v>2140133</v>
      </c>
      <c r="B976" s="22" t="s">
        <v>1513</v>
      </c>
      <c r="C976" s="48">
        <v>0</v>
      </c>
    </row>
    <row ht="17.0" customHeight="1" x14ac:dyDescent="0.15" r="977" spans="1:3">
      <c r="A977" s="22">
        <v>2140136</v>
      </c>
      <c r="B977" s="22" t="s">
        <v>1514</v>
      </c>
      <c r="C977" s="48">
        <v>0</v>
      </c>
    </row>
    <row ht="17.0" customHeight="1" x14ac:dyDescent="0.15" r="978" spans="1:3">
      <c r="A978" s="22">
        <v>2140138</v>
      </c>
      <c r="B978" s="22" t="s">
        <v>1515</v>
      </c>
      <c r="C978" s="48">
        <v>0</v>
      </c>
    </row>
    <row ht="17.0" customHeight="1" x14ac:dyDescent="0.15" r="979" spans="1:3">
      <c r="A979" s="22">
        <v>2140199</v>
      </c>
      <c r="B979" s="22" t="s">
        <v>1516</v>
      </c>
      <c r="C979" s="48">
        <v>1980</v>
      </c>
    </row>
    <row ht="17.0" customHeight="1" x14ac:dyDescent="0.15" r="980" spans="1:3">
      <c r="A980" s="22">
        <v>21402</v>
      </c>
      <c r="B980" s="46" t="s">
        <v>1517</v>
      </c>
      <c r="C980" s="45">
        <f>SUM(C981:C989)</f>
        <v>0</v>
      </c>
    </row>
    <row ht="17.0" customHeight="1" x14ac:dyDescent="0.15" r="981" spans="1:3">
      <c r="A981" s="22">
        <v>2140201</v>
      </c>
      <c r="B981" s="22" t="s">
        <v>775</v>
      </c>
      <c r="C981" s="48">
        <v>0</v>
      </c>
    </row>
    <row ht="17.0" customHeight="1" x14ac:dyDescent="0.15" r="982" spans="1:3">
      <c r="A982" s="22">
        <v>2140202</v>
      </c>
      <c r="B982" s="22" t="s">
        <v>776</v>
      </c>
      <c r="C982" s="48">
        <v>0</v>
      </c>
    </row>
    <row ht="17.0" customHeight="1" x14ac:dyDescent="0.15" r="983" spans="1:3">
      <c r="A983" s="22">
        <v>2140203</v>
      </c>
      <c r="B983" s="22" t="s">
        <v>777</v>
      </c>
      <c r="C983" s="48">
        <v>0</v>
      </c>
    </row>
    <row ht="17.0" customHeight="1" x14ac:dyDescent="0.15" r="984" spans="1:3">
      <c r="A984" s="22">
        <v>2140204</v>
      </c>
      <c r="B984" s="22" t="s">
        <v>1518</v>
      </c>
      <c r="C984" s="48">
        <v>0</v>
      </c>
    </row>
    <row ht="17.0" customHeight="1" x14ac:dyDescent="0.15" r="985" spans="1:3">
      <c r="A985" s="22">
        <v>2140205</v>
      </c>
      <c r="B985" s="22" t="s">
        <v>1519</v>
      </c>
      <c r="C985" s="48">
        <v>0</v>
      </c>
    </row>
    <row ht="17.0" customHeight="1" x14ac:dyDescent="0.15" r="986" spans="1:3">
      <c r="A986" s="22">
        <v>2140206</v>
      </c>
      <c r="B986" s="22" t="s">
        <v>1520</v>
      </c>
      <c r="C986" s="48">
        <v>0</v>
      </c>
    </row>
    <row ht="17.0" customHeight="1" x14ac:dyDescent="0.15" r="987" spans="1:3">
      <c r="A987" s="22">
        <v>2140207</v>
      </c>
      <c r="B987" s="22" t="s">
        <v>1521</v>
      </c>
      <c r="C987" s="48">
        <v>0</v>
      </c>
    </row>
    <row ht="17.0" customHeight="1" x14ac:dyDescent="0.15" r="988" spans="1:3">
      <c r="A988" s="22">
        <v>2140208</v>
      </c>
      <c r="B988" s="22" t="s">
        <v>1522</v>
      </c>
      <c r="C988" s="48">
        <v>0</v>
      </c>
    </row>
    <row ht="17.0" customHeight="1" x14ac:dyDescent="0.15" r="989" spans="1:3">
      <c r="A989" s="22">
        <v>2140299</v>
      </c>
      <c r="B989" s="22" t="s">
        <v>1523</v>
      </c>
      <c r="C989" s="48">
        <v>0</v>
      </c>
    </row>
    <row ht="17.0" customHeight="1" x14ac:dyDescent="0.15" r="990" spans="1:3">
      <c r="A990" s="22">
        <v>21403</v>
      </c>
      <c r="B990" s="46" t="s">
        <v>1524</v>
      </c>
      <c r="C990" s="45">
        <f>SUM(C991:C999)</f>
        <v>0</v>
      </c>
    </row>
    <row ht="17.0" customHeight="1" x14ac:dyDescent="0.15" r="991" spans="1:3">
      <c r="A991" s="22">
        <v>2140301</v>
      </c>
      <c r="B991" s="22" t="s">
        <v>775</v>
      </c>
      <c r="C991" s="48">
        <v>0</v>
      </c>
    </row>
    <row ht="17.0" customHeight="1" x14ac:dyDescent="0.15" r="992" spans="1:3">
      <c r="A992" s="22">
        <v>2140302</v>
      </c>
      <c r="B992" s="22" t="s">
        <v>776</v>
      </c>
      <c r="C992" s="48">
        <v>0</v>
      </c>
    </row>
    <row ht="17.0" customHeight="1" x14ac:dyDescent="0.15" r="993" spans="1:3">
      <c r="A993" s="22">
        <v>2140303</v>
      </c>
      <c r="B993" s="22" t="s">
        <v>777</v>
      </c>
      <c r="C993" s="48">
        <v>0</v>
      </c>
    </row>
    <row ht="17.0" customHeight="1" x14ac:dyDescent="0.15" r="994" spans="1:3">
      <c r="A994" s="22">
        <v>2140304</v>
      </c>
      <c r="B994" s="22" t="s">
        <v>1525</v>
      </c>
      <c r="C994" s="48">
        <v>0</v>
      </c>
    </row>
    <row ht="17.0" customHeight="1" x14ac:dyDescent="0.15" r="995" spans="1:3">
      <c r="A995" s="22">
        <v>2140305</v>
      </c>
      <c r="B995" s="22" t="s">
        <v>1526</v>
      </c>
      <c r="C995" s="48">
        <v>0</v>
      </c>
    </row>
    <row ht="17.0" customHeight="1" x14ac:dyDescent="0.15" r="996" spans="1:3">
      <c r="A996" s="22">
        <v>2140306</v>
      </c>
      <c r="B996" s="22" t="s">
        <v>1527</v>
      </c>
      <c r="C996" s="48">
        <v>0</v>
      </c>
    </row>
    <row ht="17.0" customHeight="1" x14ac:dyDescent="0.15" r="997" spans="1:3">
      <c r="A997" s="22">
        <v>2140307</v>
      </c>
      <c r="B997" s="22" t="s">
        <v>1528</v>
      </c>
      <c r="C997" s="48">
        <v>0</v>
      </c>
    </row>
    <row ht="17.0" customHeight="1" x14ac:dyDescent="0.15" r="998" spans="1:3">
      <c r="A998" s="22">
        <v>2140308</v>
      </c>
      <c r="B998" s="22" t="s">
        <v>1529</v>
      </c>
      <c r="C998" s="48">
        <v>0</v>
      </c>
    </row>
    <row ht="17.0" customHeight="1" x14ac:dyDescent="0.15" r="999" spans="1:3">
      <c r="A999" s="22">
        <v>2140399</v>
      </c>
      <c r="B999" s="22" t="s">
        <v>1530</v>
      </c>
      <c r="C999" s="48">
        <v>0</v>
      </c>
    </row>
    <row ht="17.0" customHeight="1" x14ac:dyDescent="0.15" r="1000" spans="1:3">
      <c r="A1000" s="22">
        <v>21405</v>
      </c>
      <c r="B1000" s="46" t="s">
        <v>1531</v>
      </c>
      <c r="C1000" s="45">
        <f>SUM(C1001:C1006)</f>
        <v>0</v>
      </c>
    </row>
    <row ht="17.0" customHeight="1" x14ac:dyDescent="0.15" r="1001" spans="1:3">
      <c r="A1001" s="22">
        <v>2140501</v>
      </c>
      <c r="B1001" s="22" t="s">
        <v>775</v>
      </c>
      <c r="C1001" s="48">
        <v>0</v>
      </c>
    </row>
    <row ht="17.0" customHeight="1" x14ac:dyDescent="0.15" r="1002" spans="1:3">
      <c r="A1002" s="22">
        <v>2140502</v>
      </c>
      <c r="B1002" s="22" t="s">
        <v>776</v>
      </c>
      <c r="C1002" s="48">
        <v>0</v>
      </c>
    </row>
    <row ht="17.0" customHeight="1" x14ac:dyDescent="0.15" r="1003" spans="1:3">
      <c r="A1003" s="22">
        <v>2140503</v>
      </c>
      <c r="B1003" s="22" t="s">
        <v>777</v>
      </c>
      <c r="C1003" s="48">
        <v>0</v>
      </c>
    </row>
    <row ht="17.0" customHeight="1" x14ac:dyDescent="0.15" r="1004" spans="1:3">
      <c r="A1004" s="22">
        <v>2140504</v>
      </c>
      <c r="B1004" s="22" t="s">
        <v>1522</v>
      </c>
      <c r="C1004" s="48">
        <v>0</v>
      </c>
    </row>
    <row ht="17.0" customHeight="1" x14ac:dyDescent="0.15" r="1005" spans="1:3">
      <c r="A1005" s="22">
        <v>2140505</v>
      </c>
      <c r="B1005" s="22" t="s">
        <v>1532</v>
      </c>
      <c r="C1005" s="48">
        <v>0</v>
      </c>
    </row>
    <row ht="17.0" customHeight="1" x14ac:dyDescent="0.15" r="1006" spans="1:3">
      <c r="A1006" s="22">
        <v>2140599</v>
      </c>
      <c r="B1006" s="22" t="s">
        <v>1533</v>
      </c>
      <c r="C1006" s="48">
        <v>0</v>
      </c>
    </row>
    <row ht="17.0" customHeight="1" x14ac:dyDescent="0.15" r="1007" spans="1:3">
      <c r="A1007" s="22">
        <v>21406</v>
      </c>
      <c r="B1007" s="46" t="s">
        <v>1534</v>
      </c>
      <c r="C1007" s="45">
        <f>SUM(C1008:C1011)</f>
        <v>1821</v>
      </c>
    </row>
    <row ht="17.0" customHeight="1" x14ac:dyDescent="0.15" r="1008" spans="1:3">
      <c r="A1008" s="22">
        <v>2140601</v>
      </c>
      <c r="B1008" s="22" t="s">
        <v>1535</v>
      </c>
      <c r="C1008" s="48">
        <v>1821</v>
      </c>
    </row>
    <row ht="17.0" customHeight="1" x14ac:dyDescent="0.15" r="1009" spans="1:3">
      <c r="A1009" s="22">
        <v>2140602</v>
      </c>
      <c r="B1009" s="22" t="s">
        <v>1536</v>
      </c>
      <c r="C1009" s="48">
        <v>0</v>
      </c>
    </row>
    <row ht="17.0" customHeight="1" x14ac:dyDescent="0.15" r="1010" spans="1:3">
      <c r="A1010" s="22">
        <v>2140603</v>
      </c>
      <c r="B1010" s="22" t="s">
        <v>1537</v>
      </c>
      <c r="C1010" s="48">
        <v>0</v>
      </c>
    </row>
    <row ht="17.0" customHeight="1" x14ac:dyDescent="0.15" r="1011" spans="1:3">
      <c r="A1011" s="22">
        <v>2140699</v>
      </c>
      <c r="B1011" s="22" t="s">
        <v>1538</v>
      </c>
      <c r="C1011" s="48">
        <v>0</v>
      </c>
    </row>
    <row ht="17.0" customHeight="1" x14ac:dyDescent="0.15" r="1012" spans="1:3">
      <c r="A1012" s="22">
        <v>21499</v>
      </c>
      <c r="B1012" s="46" t="s">
        <v>1539</v>
      </c>
      <c r="C1012" s="45">
        <f>SUM(C1013:C1014)</f>
        <v>265</v>
      </c>
    </row>
    <row ht="17.0" customHeight="1" x14ac:dyDescent="0.15" r="1013" spans="1:3">
      <c r="A1013" s="22">
        <v>2149901</v>
      </c>
      <c r="B1013" s="22" t="s">
        <v>1540</v>
      </c>
      <c r="C1013" s="48">
        <v>0</v>
      </c>
    </row>
    <row ht="17.0" customHeight="1" x14ac:dyDescent="0.15" r="1014" spans="1:3">
      <c r="A1014" s="22">
        <v>2149999</v>
      </c>
      <c r="B1014" s="22" t="s">
        <v>1541</v>
      </c>
      <c r="C1014" s="48">
        <v>265</v>
      </c>
    </row>
    <row ht="17.0" customHeight="1" x14ac:dyDescent="0.15" r="1015" spans="1:3">
      <c r="A1015" s="22">
        <v>215</v>
      </c>
      <c r="B1015" s="46" t="s">
        <v>1542</v>
      </c>
      <c r="C1015" s="45">
        <f>SUM(C1016,C1026,C1042,C1047,C1058,C1065,C1073)</f>
        <v>18728</v>
      </c>
    </row>
    <row ht="17.0" customHeight="1" x14ac:dyDescent="0.15" r="1016" spans="1:3">
      <c r="A1016" s="22">
        <v>21501</v>
      </c>
      <c r="B1016" s="46" t="s">
        <v>1543</v>
      </c>
      <c r="C1016" s="45">
        <f>SUM(C1017:C1025)</f>
        <v>634</v>
      </c>
    </row>
    <row ht="17.0" customHeight="1" x14ac:dyDescent="0.15" r="1017" spans="1:3">
      <c r="A1017" s="22">
        <v>2150101</v>
      </c>
      <c r="B1017" s="22" t="s">
        <v>775</v>
      </c>
      <c r="C1017" s="48">
        <v>45</v>
      </c>
    </row>
    <row ht="17.0" customHeight="1" x14ac:dyDescent="0.15" r="1018" spans="1:3">
      <c r="A1018" s="22">
        <v>2150102</v>
      </c>
      <c r="B1018" s="22" t="s">
        <v>776</v>
      </c>
      <c r="C1018" s="48">
        <v>0</v>
      </c>
    </row>
    <row ht="17.0" customHeight="1" x14ac:dyDescent="0.15" r="1019" spans="1:3">
      <c r="A1019" s="22">
        <v>2150103</v>
      </c>
      <c r="B1019" s="22" t="s">
        <v>777</v>
      </c>
      <c r="C1019" s="48">
        <v>0</v>
      </c>
    </row>
    <row ht="17.0" customHeight="1" x14ac:dyDescent="0.15" r="1020" spans="1:3">
      <c r="A1020" s="22">
        <v>2150104</v>
      </c>
      <c r="B1020" s="22" t="s">
        <v>1544</v>
      </c>
      <c r="C1020" s="48">
        <v>0</v>
      </c>
    </row>
    <row ht="17.0" customHeight="1" x14ac:dyDescent="0.15" r="1021" spans="1:3">
      <c r="A1021" s="22">
        <v>2150105</v>
      </c>
      <c r="B1021" s="22" t="s">
        <v>1545</v>
      </c>
      <c r="C1021" s="48">
        <v>0</v>
      </c>
    </row>
    <row ht="17.0" customHeight="1" x14ac:dyDescent="0.15" r="1022" spans="1:3">
      <c r="A1022" s="22">
        <v>2150106</v>
      </c>
      <c r="B1022" s="22" t="s">
        <v>1546</v>
      </c>
      <c r="C1022" s="48">
        <v>0</v>
      </c>
    </row>
    <row ht="17.0" customHeight="1" x14ac:dyDescent="0.15" r="1023" spans="1:3">
      <c r="A1023" s="22">
        <v>2150107</v>
      </c>
      <c r="B1023" s="22" t="s">
        <v>1547</v>
      </c>
      <c r="C1023" s="48">
        <v>0</v>
      </c>
    </row>
    <row ht="17.0" customHeight="1" x14ac:dyDescent="0.15" r="1024" spans="1:3">
      <c r="A1024" s="22">
        <v>2150108</v>
      </c>
      <c r="B1024" s="22" t="s">
        <v>1548</v>
      </c>
      <c r="C1024" s="48">
        <v>0</v>
      </c>
    </row>
    <row ht="17.0" customHeight="1" x14ac:dyDescent="0.15" r="1025" spans="1:3">
      <c r="A1025" s="22">
        <v>2150199</v>
      </c>
      <c r="B1025" s="22" t="s">
        <v>1549</v>
      </c>
      <c r="C1025" s="48">
        <v>589</v>
      </c>
    </row>
    <row ht="17.0" customHeight="1" x14ac:dyDescent="0.15" r="1026" spans="1:3">
      <c r="A1026" s="22">
        <v>21502</v>
      </c>
      <c r="B1026" s="46" t="s">
        <v>1550</v>
      </c>
      <c r="C1026" s="45">
        <f>SUM(C1027:C1041)</f>
        <v>0</v>
      </c>
    </row>
    <row ht="17.0" customHeight="1" x14ac:dyDescent="0.15" r="1027" spans="1:3">
      <c r="A1027" s="22">
        <v>2150201</v>
      </c>
      <c r="B1027" s="22" t="s">
        <v>775</v>
      </c>
      <c r="C1027" s="48">
        <v>0</v>
      </c>
    </row>
    <row ht="17.0" customHeight="1" x14ac:dyDescent="0.15" r="1028" spans="1:3">
      <c r="A1028" s="22">
        <v>2150202</v>
      </c>
      <c r="B1028" s="22" t="s">
        <v>776</v>
      </c>
      <c r="C1028" s="48">
        <v>0</v>
      </c>
    </row>
    <row ht="17.0" customHeight="1" x14ac:dyDescent="0.15" r="1029" spans="1:3">
      <c r="A1029" s="22">
        <v>2150203</v>
      </c>
      <c r="B1029" s="22" t="s">
        <v>777</v>
      </c>
      <c r="C1029" s="48">
        <v>0</v>
      </c>
    </row>
    <row ht="17.0" customHeight="1" x14ac:dyDescent="0.15" r="1030" spans="1:3">
      <c r="A1030" s="22">
        <v>2150204</v>
      </c>
      <c r="B1030" s="22" t="s">
        <v>1551</v>
      </c>
      <c r="C1030" s="48">
        <v>0</v>
      </c>
    </row>
    <row ht="17.0" customHeight="1" x14ac:dyDescent="0.15" r="1031" spans="1:3">
      <c r="A1031" s="22">
        <v>2150205</v>
      </c>
      <c r="B1031" s="22" t="s">
        <v>1552</v>
      </c>
      <c r="C1031" s="48">
        <v>0</v>
      </c>
    </row>
    <row ht="17.0" customHeight="1" x14ac:dyDescent="0.15" r="1032" spans="1:3">
      <c r="A1032" s="22">
        <v>2150206</v>
      </c>
      <c r="B1032" s="22" t="s">
        <v>1553</v>
      </c>
      <c r="C1032" s="48">
        <v>0</v>
      </c>
    </row>
    <row ht="17.0" customHeight="1" x14ac:dyDescent="0.15" r="1033" spans="1:3">
      <c r="A1033" s="22">
        <v>2150207</v>
      </c>
      <c r="B1033" s="22" t="s">
        <v>1554</v>
      </c>
      <c r="C1033" s="48">
        <v>0</v>
      </c>
    </row>
    <row ht="17.0" customHeight="1" x14ac:dyDescent="0.15" r="1034" spans="1:3">
      <c r="A1034" s="22">
        <v>2150208</v>
      </c>
      <c r="B1034" s="22" t="s">
        <v>1555</v>
      </c>
      <c r="C1034" s="48">
        <v>0</v>
      </c>
    </row>
    <row ht="17.0" customHeight="1" x14ac:dyDescent="0.15" r="1035" spans="1:3">
      <c r="A1035" s="22">
        <v>2150209</v>
      </c>
      <c r="B1035" s="22" t="s">
        <v>1556</v>
      </c>
      <c r="C1035" s="48">
        <v>0</v>
      </c>
    </row>
    <row ht="17.0" customHeight="1" x14ac:dyDescent="0.15" r="1036" spans="1:3">
      <c r="A1036" s="22">
        <v>2150210</v>
      </c>
      <c r="B1036" s="22" t="s">
        <v>1557</v>
      </c>
      <c r="C1036" s="48">
        <v>0</v>
      </c>
    </row>
    <row ht="17.0" customHeight="1" x14ac:dyDescent="0.15" r="1037" spans="1:3">
      <c r="A1037" s="22">
        <v>2150212</v>
      </c>
      <c r="B1037" s="22" t="s">
        <v>1558</v>
      </c>
      <c r="C1037" s="48">
        <v>0</v>
      </c>
    </row>
    <row ht="17.0" customHeight="1" x14ac:dyDescent="0.15" r="1038" spans="1:3">
      <c r="A1038" s="22">
        <v>2150213</v>
      </c>
      <c r="B1038" s="22" t="s">
        <v>1559</v>
      </c>
      <c r="C1038" s="48">
        <v>0</v>
      </c>
    </row>
    <row ht="17.0" customHeight="1" x14ac:dyDescent="0.15" r="1039" spans="1:3">
      <c r="A1039" s="22">
        <v>2150214</v>
      </c>
      <c r="B1039" s="22" t="s">
        <v>1560</v>
      </c>
      <c r="C1039" s="48">
        <v>0</v>
      </c>
    </row>
    <row ht="17.0" customHeight="1" x14ac:dyDescent="0.15" r="1040" spans="1:3">
      <c r="A1040" s="22">
        <v>2150215</v>
      </c>
      <c r="B1040" s="22" t="s">
        <v>1561</v>
      </c>
      <c r="C1040" s="48">
        <v>0</v>
      </c>
    </row>
    <row ht="17.0" customHeight="1" x14ac:dyDescent="0.15" r="1041" spans="1:3">
      <c r="A1041" s="22">
        <v>2150299</v>
      </c>
      <c r="B1041" s="22" t="s">
        <v>1562</v>
      </c>
      <c r="C1041" s="48">
        <v>0</v>
      </c>
    </row>
    <row ht="17.0" customHeight="1" x14ac:dyDescent="0.15" r="1042" spans="1:3">
      <c r="A1042" s="22">
        <v>21503</v>
      </c>
      <c r="B1042" s="46" t="s">
        <v>1563</v>
      </c>
      <c r="C1042" s="45">
        <f>SUM(C1043:C1046)</f>
        <v>0</v>
      </c>
    </row>
    <row ht="17.0" customHeight="1" x14ac:dyDescent="0.15" r="1043" spans="1:3">
      <c r="A1043" s="22">
        <v>2150301</v>
      </c>
      <c r="B1043" s="22" t="s">
        <v>775</v>
      </c>
      <c r="C1043" s="48">
        <v>0</v>
      </c>
    </row>
    <row ht="17.0" customHeight="1" x14ac:dyDescent="0.15" r="1044" spans="1:3">
      <c r="A1044" s="22">
        <v>2150302</v>
      </c>
      <c r="B1044" s="22" t="s">
        <v>776</v>
      </c>
      <c r="C1044" s="48">
        <v>0</v>
      </c>
    </row>
    <row ht="17.0" customHeight="1" x14ac:dyDescent="0.15" r="1045" spans="1:3">
      <c r="A1045" s="22">
        <v>2150303</v>
      </c>
      <c r="B1045" s="22" t="s">
        <v>777</v>
      </c>
      <c r="C1045" s="48">
        <v>0</v>
      </c>
    </row>
    <row ht="17.0" customHeight="1" x14ac:dyDescent="0.15" r="1046" spans="1:3">
      <c r="A1046" s="22">
        <v>2150399</v>
      </c>
      <c r="B1046" s="22" t="s">
        <v>1564</v>
      </c>
      <c r="C1046" s="48">
        <v>0</v>
      </c>
    </row>
    <row ht="17.0" customHeight="1" x14ac:dyDescent="0.15" r="1047" spans="1:3">
      <c r="A1047" s="22">
        <v>21505</v>
      </c>
      <c r="B1047" s="46" t="s">
        <v>1565</v>
      </c>
      <c r="C1047" s="45">
        <f>SUM(C1048:C1057)</f>
        <v>625</v>
      </c>
    </row>
    <row ht="17.0" customHeight="1" x14ac:dyDescent="0.15" r="1048" spans="1:3">
      <c r="A1048" s="22">
        <v>2150501</v>
      </c>
      <c r="B1048" s="22" t="s">
        <v>775</v>
      </c>
      <c r="C1048" s="48">
        <v>0</v>
      </c>
    </row>
    <row ht="17.0" customHeight="1" x14ac:dyDescent="0.15" r="1049" spans="1:3">
      <c r="A1049" s="22">
        <v>2150502</v>
      </c>
      <c r="B1049" s="22" t="s">
        <v>776</v>
      </c>
      <c r="C1049" s="48">
        <v>0</v>
      </c>
    </row>
    <row ht="17.0" customHeight="1" x14ac:dyDescent="0.15" r="1050" spans="1:3">
      <c r="A1050" s="22">
        <v>2150503</v>
      </c>
      <c r="B1050" s="22" t="s">
        <v>777</v>
      </c>
      <c r="C1050" s="48">
        <v>0</v>
      </c>
    </row>
    <row ht="17.0" customHeight="1" x14ac:dyDescent="0.15" r="1051" spans="1:3">
      <c r="A1051" s="22">
        <v>2150505</v>
      </c>
      <c r="B1051" s="22" t="s">
        <v>1566</v>
      </c>
      <c r="C1051" s="48">
        <v>0</v>
      </c>
    </row>
    <row ht="17.0" customHeight="1" x14ac:dyDescent="0.15" r="1052" spans="1:3">
      <c r="A1052" s="22">
        <v>2150507</v>
      </c>
      <c r="B1052" s="22" t="s">
        <v>1567</v>
      </c>
      <c r="C1052" s="48">
        <v>0</v>
      </c>
    </row>
    <row ht="17.0" customHeight="1" x14ac:dyDescent="0.15" r="1053" spans="1:3">
      <c r="A1053" s="22">
        <v>2150508</v>
      </c>
      <c r="B1053" s="22" t="s">
        <v>1568</v>
      </c>
      <c r="C1053" s="48">
        <v>0</v>
      </c>
    </row>
    <row ht="17.0" customHeight="1" x14ac:dyDescent="0.15" r="1054" spans="1:3">
      <c r="A1054" s="22">
        <v>2150516</v>
      </c>
      <c r="B1054" s="22" t="s">
        <v>1569</v>
      </c>
      <c r="C1054" s="48">
        <v>0</v>
      </c>
    </row>
    <row ht="17.0" customHeight="1" x14ac:dyDescent="0.15" r="1055" spans="1:3">
      <c r="A1055" s="22">
        <v>2150517</v>
      </c>
      <c r="B1055" s="22" t="s">
        <v>1570</v>
      </c>
      <c r="C1055" s="48">
        <v>625</v>
      </c>
    </row>
    <row ht="17.0" customHeight="1" x14ac:dyDescent="0.15" r="1056" spans="1:3">
      <c r="A1056" s="22">
        <v>2150550</v>
      </c>
      <c r="B1056" s="22" t="s">
        <v>784</v>
      </c>
      <c r="C1056" s="48">
        <v>0</v>
      </c>
    </row>
    <row ht="17.0" customHeight="1" x14ac:dyDescent="0.15" r="1057" spans="1:3">
      <c r="A1057" s="22">
        <v>2150599</v>
      </c>
      <c r="B1057" s="22" t="s">
        <v>1571</v>
      </c>
      <c r="C1057" s="48">
        <v>0</v>
      </c>
    </row>
    <row ht="17.0" customHeight="1" x14ac:dyDescent="0.15" r="1058" spans="1:3">
      <c r="A1058" s="22">
        <v>21507</v>
      </c>
      <c r="B1058" s="46" t="s">
        <v>1572</v>
      </c>
      <c r="C1058" s="45">
        <f>SUM(C1059:C1064)</f>
        <v>3372</v>
      </c>
    </row>
    <row ht="17.0" customHeight="1" x14ac:dyDescent="0.15" r="1059" spans="1:3">
      <c r="A1059" s="22">
        <v>2150701</v>
      </c>
      <c r="B1059" s="22" t="s">
        <v>775</v>
      </c>
      <c r="C1059" s="48">
        <v>0</v>
      </c>
    </row>
    <row ht="17.0" customHeight="1" x14ac:dyDescent="0.15" r="1060" spans="1:3">
      <c r="A1060" s="22">
        <v>2150702</v>
      </c>
      <c r="B1060" s="22" t="s">
        <v>776</v>
      </c>
      <c r="C1060" s="48">
        <v>0</v>
      </c>
    </row>
    <row ht="17.0" customHeight="1" x14ac:dyDescent="0.15" r="1061" spans="1:3">
      <c r="A1061" s="22">
        <v>2150703</v>
      </c>
      <c r="B1061" s="22" t="s">
        <v>777</v>
      </c>
      <c r="C1061" s="48">
        <v>0</v>
      </c>
    </row>
    <row ht="17.0" customHeight="1" x14ac:dyDescent="0.15" r="1062" spans="1:3">
      <c r="A1062" s="22">
        <v>2150704</v>
      </c>
      <c r="B1062" s="22" t="s">
        <v>1573</v>
      </c>
      <c r="C1062" s="48">
        <v>0</v>
      </c>
    </row>
    <row ht="17.0" customHeight="1" x14ac:dyDescent="0.15" r="1063" spans="1:3">
      <c r="A1063" s="22">
        <v>2150705</v>
      </c>
      <c r="B1063" s="22" t="s">
        <v>1574</v>
      </c>
      <c r="C1063" s="48">
        <v>0</v>
      </c>
    </row>
    <row ht="17.0" customHeight="1" x14ac:dyDescent="0.15" r="1064" spans="1:3">
      <c r="A1064" s="22">
        <v>2150799</v>
      </c>
      <c r="B1064" s="22" t="s">
        <v>1575</v>
      </c>
      <c r="C1064" s="48">
        <v>3372</v>
      </c>
    </row>
    <row ht="17.0" customHeight="1" x14ac:dyDescent="0.15" r="1065" spans="1:3">
      <c r="A1065" s="22">
        <v>21508</v>
      </c>
      <c r="B1065" s="46" t="s">
        <v>1576</v>
      </c>
      <c r="C1065" s="45">
        <f>SUM(C1066:C1072)</f>
        <v>756</v>
      </c>
    </row>
    <row ht="17.0" customHeight="1" x14ac:dyDescent="0.15" r="1066" spans="1:3">
      <c r="A1066" s="22">
        <v>2150801</v>
      </c>
      <c r="B1066" s="22" t="s">
        <v>775</v>
      </c>
      <c r="C1066" s="48">
        <v>54</v>
      </c>
    </row>
    <row ht="17.0" customHeight="1" x14ac:dyDescent="0.15" r="1067" spans="1:3">
      <c r="A1067" s="22">
        <v>2150802</v>
      </c>
      <c r="B1067" s="22" t="s">
        <v>776</v>
      </c>
      <c r="C1067" s="48">
        <v>0</v>
      </c>
    </row>
    <row ht="17.0" customHeight="1" x14ac:dyDescent="0.15" r="1068" spans="1:3">
      <c r="A1068" s="22">
        <v>2150803</v>
      </c>
      <c r="B1068" s="22" t="s">
        <v>777</v>
      </c>
      <c r="C1068" s="48">
        <v>87</v>
      </c>
    </row>
    <row ht="17.0" customHeight="1" x14ac:dyDescent="0.15" r="1069" spans="1:3">
      <c r="A1069" s="22">
        <v>2150804</v>
      </c>
      <c r="B1069" s="22" t="s">
        <v>1577</v>
      </c>
      <c r="C1069" s="48">
        <v>0</v>
      </c>
    </row>
    <row ht="17.0" customHeight="1" x14ac:dyDescent="0.15" r="1070" spans="1:3">
      <c r="A1070" s="22">
        <v>2150805</v>
      </c>
      <c r="B1070" s="22" t="s">
        <v>1578</v>
      </c>
      <c r="C1070" s="48">
        <v>615</v>
      </c>
    </row>
    <row ht="17.0" customHeight="1" x14ac:dyDescent="0.15" r="1071" spans="1:3">
      <c r="A1071" s="22">
        <v>2150806</v>
      </c>
      <c r="B1071" s="22" t="s">
        <v>1579</v>
      </c>
      <c r="C1071" s="48">
        <v>0</v>
      </c>
    </row>
    <row ht="17.0" customHeight="1" x14ac:dyDescent="0.15" r="1072" spans="1:3">
      <c r="A1072" s="22">
        <v>2150899</v>
      </c>
      <c r="B1072" s="22" t="s">
        <v>1580</v>
      </c>
      <c r="C1072" s="48">
        <v>0</v>
      </c>
    </row>
    <row ht="17.0" customHeight="1" x14ac:dyDescent="0.15" r="1073" spans="1:3">
      <c r="A1073" s="22">
        <v>21599</v>
      </c>
      <c r="B1073" s="46" t="s">
        <v>1581</v>
      </c>
      <c r="C1073" s="45">
        <f>SUM(C1074:C1078)</f>
        <v>13341</v>
      </c>
    </row>
    <row ht="17.0" customHeight="1" x14ac:dyDescent="0.15" r="1074" spans="1:3">
      <c r="A1074" s="22">
        <v>2159901</v>
      </c>
      <c r="B1074" s="22" t="s">
        <v>1582</v>
      </c>
      <c r="C1074" s="48">
        <v>0</v>
      </c>
    </row>
    <row ht="17.0" customHeight="1" x14ac:dyDescent="0.15" r="1075" spans="1:3">
      <c r="A1075" s="22">
        <v>2159904</v>
      </c>
      <c r="B1075" s="22" t="s">
        <v>1583</v>
      </c>
      <c r="C1075" s="48">
        <v>0</v>
      </c>
    </row>
    <row ht="17.0" customHeight="1" x14ac:dyDescent="0.15" r="1076" spans="1:3">
      <c r="A1076" s="22">
        <v>2159905</v>
      </c>
      <c r="B1076" s="22" t="s">
        <v>1584</v>
      </c>
      <c r="C1076" s="48">
        <v>0</v>
      </c>
    </row>
    <row ht="17.0" customHeight="1" x14ac:dyDescent="0.15" r="1077" spans="1:3">
      <c r="A1077" s="22">
        <v>2159906</v>
      </c>
      <c r="B1077" s="22" t="s">
        <v>1585</v>
      </c>
      <c r="C1077" s="48">
        <v>0</v>
      </c>
    </row>
    <row ht="17.0" customHeight="1" x14ac:dyDescent="0.15" r="1078" spans="1:3">
      <c r="A1078" s="22">
        <v>2159999</v>
      </c>
      <c r="B1078" s="22" t="s">
        <v>1586</v>
      </c>
      <c r="C1078" s="48">
        <v>13341</v>
      </c>
    </row>
    <row ht="17.0" customHeight="1" x14ac:dyDescent="0.15" r="1079" spans="1:3">
      <c r="A1079" s="22">
        <v>216</v>
      </c>
      <c r="B1079" s="46" t="s">
        <v>1587</v>
      </c>
      <c r="C1079" s="45">
        <f>SUM(C1080,C1090,C1096)</f>
        <v>1138</v>
      </c>
    </row>
    <row ht="17.0" customHeight="1" x14ac:dyDescent="0.15" r="1080" spans="1:3">
      <c r="A1080" s="22">
        <v>21602</v>
      </c>
      <c r="B1080" s="46" t="s">
        <v>1588</v>
      </c>
      <c r="C1080" s="45">
        <f>SUM(C1081:C1089)</f>
        <v>698</v>
      </c>
    </row>
    <row ht="17.0" customHeight="1" x14ac:dyDescent="0.15" r="1081" spans="1:3">
      <c r="A1081" s="22">
        <v>2160201</v>
      </c>
      <c r="B1081" s="22" t="s">
        <v>775</v>
      </c>
      <c r="C1081" s="48">
        <v>2</v>
      </c>
    </row>
    <row ht="17.0" customHeight="1" x14ac:dyDescent="0.15" r="1082" spans="1:3">
      <c r="A1082" s="22">
        <v>2160202</v>
      </c>
      <c r="B1082" s="22" t="s">
        <v>776</v>
      </c>
      <c r="C1082" s="48">
        <v>0</v>
      </c>
    </row>
    <row ht="17.0" customHeight="1" x14ac:dyDescent="0.15" r="1083" spans="1:3">
      <c r="A1083" s="22">
        <v>2160203</v>
      </c>
      <c r="B1083" s="22" t="s">
        <v>777</v>
      </c>
      <c r="C1083" s="48">
        <v>0</v>
      </c>
    </row>
    <row ht="17.0" customHeight="1" x14ac:dyDescent="0.15" r="1084" spans="1:3">
      <c r="A1084" s="22">
        <v>2160216</v>
      </c>
      <c r="B1084" s="22" t="s">
        <v>1589</v>
      </c>
      <c r="C1084" s="48">
        <v>0</v>
      </c>
    </row>
    <row ht="17.0" customHeight="1" x14ac:dyDescent="0.15" r="1085" spans="1:3">
      <c r="A1085" s="22">
        <v>2160217</v>
      </c>
      <c r="B1085" s="22" t="s">
        <v>1590</v>
      </c>
      <c r="C1085" s="48">
        <v>0</v>
      </c>
    </row>
    <row ht="17.0" customHeight="1" x14ac:dyDescent="0.15" r="1086" spans="1:3">
      <c r="A1086" s="22">
        <v>2160218</v>
      </c>
      <c r="B1086" s="22" t="s">
        <v>1591</v>
      </c>
      <c r="C1086" s="48">
        <v>0</v>
      </c>
    </row>
    <row ht="17.0" customHeight="1" x14ac:dyDescent="0.15" r="1087" spans="1:3">
      <c r="A1087" s="22">
        <v>2160219</v>
      </c>
      <c r="B1087" s="22" t="s">
        <v>1592</v>
      </c>
      <c r="C1087" s="48">
        <v>0</v>
      </c>
    </row>
    <row ht="17.0" customHeight="1" x14ac:dyDescent="0.15" r="1088" spans="1:3">
      <c r="A1088" s="22">
        <v>2160250</v>
      </c>
      <c r="B1088" s="22" t="s">
        <v>784</v>
      </c>
      <c r="C1088" s="48">
        <v>132</v>
      </c>
    </row>
    <row ht="17.0" customHeight="1" x14ac:dyDescent="0.15" r="1089" spans="1:3">
      <c r="A1089" s="22">
        <v>2160299</v>
      </c>
      <c r="B1089" s="22" t="s">
        <v>1593</v>
      </c>
      <c r="C1089" s="48">
        <v>564</v>
      </c>
    </row>
    <row ht="17.0" customHeight="1" x14ac:dyDescent="0.15" r="1090" spans="1:3">
      <c r="A1090" s="22">
        <v>21606</v>
      </c>
      <c r="B1090" s="46" t="s">
        <v>1594</v>
      </c>
      <c r="C1090" s="45">
        <f>SUM(C1091:C1095)</f>
        <v>0</v>
      </c>
    </row>
    <row ht="17.0" customHeight="1" x14ac:dyDescent="0.15" r="1091" spans="1:3">
      <c r="A1091" s="22">
        <v>2160601</v>
      </c>
      <c r="B1091" s="22" t="s">
        <v>775</v>
      </c>
      <c r="C1091" s="48">
        <v>0</v>
      </c>
    </row>
    <row ht="17.0" customHeight="1" x14ac:dyDescent="0.15" r="1092" spans="1:3">
      <c r="A1092" s="22">
        <v>2160602</v>
      </c>
      <c r="B1092" s="22" t="s">
        <v>776</v>
      </c>
      <c r="C1092" s="48">
        <v>0</v>
      </c>
    </row>
    <row ht="17.0" customHeight="1" x14ac:dyDescent="0.15" r="1093" spans="1:3">
      <c r="A1093" s="22">
        <v>2160603</v>
      </c>
      <c r="B1093" s="22" t="s">
        <v>777</v>
      </c>
      <c r="C1093" s="48">
        <v>0</v>
      </c>
    </row>
    <row ht="17.0" customHeight="1" x14ac:dyDescent="0.15" r="1094" spans="1:3">
      <c r="A1094" s="22">
        <v>2160607</v>
      </c>
      <c r="B1094" s="22" t="s">
        <v>1595</v>
      </c>
      <c r="C1094" s="48">
        <v>0</v>
      </c>
    </row>
    <row ht="17.0" customHeight="1" x14ac:dyDescent="0.15" r="1095" spans="1:3">
      <c r="A1095" s="22">
        <v>2160699</v>
      </c>
      <c r="B1095" s="22" t="s">
        <v>1596</v>
      </c>
      <c r="C1095" s="48">
        <v>0</v>
      </c>
    </row>
    <row ht="17.0" customHeight="1" x14ac:dyDescent="0.15" r="1096" spans="1:3">
      <c r="A1096" s="22">
        <v>21699</v>
      </c>
      <c r="B1096" s="46" t="s">
        <v>1597</v>
      </c>
      <c r="C1096" s="45">
        <f>SUM(C1097:C1098)</f>
        <v>440</v>
      </c>
    </row>
    <row ht="17.0" customHeight="1" x14ac:dyDescent="0.15" r="1097" spans="1:3">
      <c r="A1097" s="22">
        <v>2169901</v>
      </c>
      <c r="B1097" s="22" t="s">
        <v>1598</v>
      </c>
      <c r="C1097" s="48">
        <v>103</v>
      </c>
    </row>
    <row ht="17.0" customHeight="1" x14ac:dyDescent="0.15" r="1098" spans="1:3">
      <c r="A1098" s="22">
        <v>2169999</v>
      </c>
      <c r="B1098" s="22" t="s">
        <v>1599</v>
      </c>
      <c r="C1098" s="48">
        <v>337</v>
      </c>
    </row>
    <row ht="17.0" customHeight="1" x14ac:dyDescent="0.15" r="1099" spans="1:3">
      <c r="A1099" s="22">
        <v>217</v>
      </c>
      <c r="B1099" s="46" t="s">
        <v>1600</v>
      </c>
      <c r="C1099" s="45">
        <f>SUM(C1100,C1107,C1117,C1123,C1126)</f>
        <v>0</v>
      </c>
    </row>
    <row ht="17.0" customHeight="1" x14ac:dyDescent="0.15" r="1100" spans="1:3">
      <c r="A1100" s="22">
        <v>21701</v>
      </c>
      <c r="B1100" s="46" t="s">
        <v>1601</v>
      </c>
      <c r="C1100" s="45">
        <f>SUM(C1101:C1106)</f>
        <v>0</v>
      </c>
    </row>
    <row ht="17.0" customHeight="1" x14ac:dyDescent="0.15" r="1101" spans="1:3">
      <c r="A1101" s="22">
        <v>2170101</v>
      </c>
      <c r="B1101" s="22" t="s">
        <v>775</v>
      </c>
      <c r="C1101" s="48">
        <v>0</v>
      </c>
    </row>
    <row ht="17.0" customHeight="1" x14ac:dyDescent="0.15" r="1102" spans="1:3">
      <c r="A1102" s="22">
        <v>2170102</v>
      </c>
      <c r="B1102" s="22" t="s">
        <v>776</v>
      </c>
      <c r="C1102" s="48">
        <v>0</v>
      </c>
    </row>
    <row ht="17.0" customHeight="1" x14ac:dyDescent="0.15" r="1103" spans="1:3">
      <c r="A1103" s="22">
        <v>2170103</v>
      </c>
      <c r="B1103" s="22" t="s">
        <v>777</v>
      </c>
      <c r="C1103" s="48">
        <v>0</v>
      </c>
    </row>
    <row ht="17.0" customHeight="1" x14ac:dyDescent="0.15" r="1104" spans="1:3">
      <c r="A1104" s="22">
        <v>2170104</v>
      </c>
      <c r="B1104" s="22" t="s">
        <v>1602</v>
      </c>
      <c r="C1104" s="48">
        <v>0</v>
      </c>
    </row>
    <row ht="17.0" customHeight="1" x14ac:dyDescent="0.15" r="1105" spans="1:3">
      <c r="A1105" s="22">
        <v>2170150</v>
      </c>
      <c r="B1105" s="22" t="s">
        <v>784</v>
      </c>
      <c r="C1105" s="48">
        <v>0</v>
      </c>
    </row>
    <row ht="17.0" customHeight="1" x14ac:dyDescent="0.15" r="1106" spans="1:3">
      <c r="A1106" s="22">
        <v>2170199</v>
      </c>
      <c r="B1106" s="22" t="s">
        <v>1603</v>
      </c>
      <c r="C1106" s="48">
        <v>0</v>
      </c>
    </row>
    <row ht="17.0" customHeight="1" x14ac:dyDescent="0.15" r="1107" spans="1:3">
      <c r="A1107" s="22">
        <v>21702</v>
      </c>
      <c r="B1107" s="46" t="s">
        <v>1604</v>
      </c>
      <c r="C1107" s="45">
        <f>SUM(C1108:C1116)</f>
        <v>0</v>
      </c>
    </row>
    <row ht="17.0" customHeight="1" x14ac:dyDescent="0.15" r="1108" spans="1:3">
      <c r="A1108" s="22">
        <v>2170201</v>
      </c>
      <c r="B1108" s="22" t="s">
        <v>1605</v>
      </c>
      <c r="C1108" s="48">
        <v>0</v>
      </c>
    </row>
    <row ht="17.0" customHeight="1" x14ac:dyDescent="0.15" r="1109" spans="1:3">
      <c r="A1109" s="22">
        <v>2170202</v>
      </c>
      <c r="B1109" s="22" t="s">
        <v>1606</v>
      </c>
      <c r="C1109" s="48">
        <v>0</v>
      </c>
    </row>
    <row ht="17.0" customHeight="1" x14ac:dyDescent="0.15" r="1110" spans="1:3">
      <c r="A1110" s="22">
        <v>2170203</v>
      </c>
      <c r="B1110" s="22" t="s">
        <v>1607</v>
      </c>
      <c r="C1110" s="48">
        <v>0</v>
      </c>
    </row>
    <row ht="17.0" customHeight="1" x14ac:dyDescent="0.15" r="1111" spans="1:3">
      <c r="A1111" s="22">
        <v>2170204</v>
      </c>
      <c r="B1111" s="22" t="s">
        <v>1608</v>
      </c>
      <c r="C1111" s="48">
        <v>0</v>
      </c>
    </row>
    <row ht="17.0" customHeight="1" x14ac:dyDescent="0.15" r="1112" spans="1:3">
      <c r="A1112" s="22">
        <v>2170205</v>
      </c>
      <c r="B1112" s="22" t="s">
        <v>1609</v>
      </c>
      <c r="C1112" s="48">
        <v>0</v>
      </c>
    </row>
    <row ht="17.0" customHeight="1" x14ac:dyDescent="0.15" r="1113" spans="1:3">
      <c r="A1113" s="22">
        <v>2170206</v>
      </c>
      <c r="B1113" s="22" t="s">
        <v>1610</v>
      </c>
      <c r="C1113" s="48">
        <v>0</v>
      </c>
    </row>
    <row ht="17.0" customHeight="1" x14ac:dyDescent="0.15" r="1114" spans="1:3">
      <c r="A1114" s="22">
        <v>2170207</v>
      </c>
      <c r="B1114" s="22" t="s">
        <v>1611</v>
      </c>
      <c r="C1114" s="48">
        <v>0</v>
      </c>
    </row>
    <row ht="17.0" customHeight="1" x14ac:dyDescent="0.15" r="1115" spans="1:3">
      <c r="A1115" s="22">
        <v>2170208</v>
      </c>
      <c r="B1115" s="22" t="s">
        <v>1612</v>
      </c>
      <c r="C1115" s="48">
        <v>0</v>
      </c>
    </row>
    <row ht="17.0" customHeight="1" x14ac:dyDescent="0.15" r="1116" spans="1:3">
      <c r="A1116" s="22">
        <v>2170299</v>
      </c>
      <c r="B1116" s="22" t="s">
        <v>1613</v>
      </c>
      <c r="C1116" s="48">
        <v>0</v>
      </c>
    </row>
    <row ht="17.0" customHeight="1" x14ac:dyDescent="0.15" r="1117" spans="1:3">
      <c r="A1117" s="22">
        <v>21703</v>
      </c>
      <c r="B1117" s="46" t="s">
        <v>1614</v>
      </c>
      <c r="C1117" s="45">
        <f>SUM(C1118:C1122)</f>
        <v>0</v>
      </c>
    </row>
    <row ht="17.0" customHeight="1" x14ac:dyDescent="0.15" r="1118" spans="1:3">
      <c r="A1118" s="22">
        <v>2170301</v>
      </c>
      <c r="B1118" s="22" t="s">
        <v>1615</v>
      </c>
      <c r="C1118" s="48">
        <v>0</v>
      </c>
    </row>
    <row ht="17.0" customHeight="1" x14ac:dyDescent="0.15" r="1119" spans="1:3">
      <c r="A1119" s="22">
        <v>2170302</v>
      </c>
      <c r="B1119" s="22" t="s">
        <v>1616</v>
      </c>
      <c r="C1119" s="48">
        <v>0</v>
      </c>
    </row>
    <row ht="17.0" customHeight="1" x14ac:dyDescent="0.15" r="1120" spans="1:3">
      <c r="A1120" s="22">
        <v>2170303</v>
      </c>
      <c r="B1120" s="22" t="s">
        <v>1617</v>
      </c>
      <c r="C1120" s="48">
        <v>0</v>
      </c>
    </row>
    <row ht="17.0" customHeight="1" x14ac:dyDescent="0.15" r="1121" spans="1:3">
      <c r="A1121" s="22">
        <v>2170304</v>
      </c>
      <c r="B1121" s="22" t="s">
        <v>1618</v>
      </c>
      <c r="C1121" s="48">
        <v>0</v>
      </c>
    </row>
    <row ht="17.0" customHeight="1" x14ac:dyDescent="0.15" r="1122" spans="1:3">
      <c r="A1122" s="22">
        <v>2170399</v>
      </c>
      <c r="B1122" s="22" t="s">
        <v>1619</v>
      </c>
      <c r="C1122" s="48">
        <v>0</v>
      </c>
    </row>
    <row ht="17.0" customHeight="1" x14ac:dyDescent="0.15" r="1123" spans="1:3">
      <c r="A1123" s="22">
        <v>21704</v>
      </c>
      <c r="B1123" s="46" t="s">
        <v>1620</v>
      </c>
      <c r="C1123" s="45">
        <f>SUM(C1124:C1125)</f>
        <v>0</v>
      </c>
    </row>
    <row ht="17.0" customHeight="1" x14ac:dyDescent="0.15" r="1124" spans="1:3">
      <c r="A1124" s="22">
        <v>2170401</v>
      </c>
      <c r="B1124" s="22" t="s">
        <v>1621</v>
      </c>
      <c r="C1124" s="48">
        <v>0</v>
      </c>
    </row>
    <row ht="17.0" customHeight="1" x14ac:dyDescent="0.15" r="1125" spans="1:3">
      <c r="A1125" s="22">
        <v>2170499</v>
      </c>
      <c r="B1125" s="22" t="s">
        <v>1622</v>
      </c>
      <c r="C1125" s="48">
        <v>0</v>
      </c>
    </row>
    <row ht="17.0" customHeight="1" x14ac:dyDescent="0.15" r="1126" spans="1:3">
      <c r="A1126" s="22">
        <v>21799</v>
      </c>
      <c r="B1126" s="46" t="s">
        <v>1623</v>
      </c>
      <c r="C1126" s="45">
        <f>SUM(C1127:C1128)</f>
        <v>0</v>
      </c>
    </row>
    <row ht="17.0" customHeight="1" x14ac:dyDescent="0.15" r="1127" spans="1:3">
      <c r="A1127" s="22">
        <v>2179902</v>
      </c>
      <c r="B1127" s="22" t="s">
        <v>1624</v>
      </c>
      <c r="C1127" s="48">
        <v>0</v>
      </c>
    </row>
    <row ht="17.0" customHeight="1" x14ac:dyDescent="0.15" r="1128" spans="1:3">
      <c r="A1128" s="22">
        <v>2179999</v>
      </c>
      <c r="B1128" s="22" t="s">
        <v>1625</v>
      </c>
      <c r="C1128" s="48">
        <v>0</v>
      </c>
    </row>
    <row ht="17.0" customHeight="1" x14ac:dyDescent="0.15" r="1129" spans="1:3">
      <c r="A1129" s="22">
        <v>219</v>
      </c>
      <c r="B1129" s="46" t="s">
        <v>1626</v>
      </c>
      <c r="C1129" s="45">
        <f>SUM(C1130:C1138)</f>
        <v>0</v>
      </c>
    </row>
    <row ht="17.0" customHeight="1" x14ac:dyDescent="0.15" r="1130" spans="1:3">
      <c r="A1130" s="22">
        <v>21901</v>
      </c>
      <c r="B1130" s="46" t="s">
        <v>1627</v>
      </c>
      <c r="C1130" s="48">
        <v>0</v>
      </c>
    </row>
    <row ht="17.0" customHeight="1" x14ac:dyDescent="0.15" r="1131" spans="1:3">
      <c r="A1131" s="22">
        <v>21902</v>
      </c>
      <c r="B1131" s="46" t="s">
        <v>1628</v>
      </c>
      <c r="C1131" s="48">
        <v>0</v>
      </c>
    </row>
    <row ht="17.0" customHeight="1" x14ac:dyDescent="0.15" r="1132" spans="1:3">
      <c r="A1132" s="22">
        <v>21903</v>
      </c>
      <c r="B1132" s="46" t="s">
        <v>1629</v>
      </c>
      <c r="C1132" s="48">
        <v>0</v>
      </c>
    </row>
    <row ht="17.0" customHeight="1" x14ac:dyDescent="0.15" r="1133" spans="1:3">
      <c r="A1133" s="22">
        <v>21904</v>
      </c>
      <c r="B1133" s="46" t="s">
        <v>1630</v>
      </c>
      <c r="C1133" s="48">
        <v>0</v>
      </c>
    </row>
    <row ht="17.0" customHeight="1" x14ac:dyDescent="0.15" r="1134" spans="1:3">
      <c r="A1134" s="22">
        <v>21905</v>
      </c>
      <c r="B1134" s="46" t="s">
        <v>1631</v>
      </c>
      <c r="C1134" s="48">
        <v>0</v>
      </c>
    </row>
    <row ht="17.0" customHeight="1" x14ac:dyDescent="0.15" r="1135" spans="1:3">
      <c r="A1135" s="22">
        <v>21906</v>
      </c>
      <c r="B1135" s="46" t="s">
        <v>1407</v>
      </c>
      <c r="C1135" s="48">
        <v>0</v>
      </c>
    </row>
    <row ht="17.0" customHeight="1" x14ac:dyDescent="0.15" r="1136" spans="1:3">
      <c r="A1136" s="22">
        <v>21907</v>
      </c>
      <c r="B1136" s="46" t="s">
        <v>1632</v>
      </c>
      <c r="C1136" s="48">
        <v>0</v>
      </c>
    </row>
    <row ht="17.0" customHeight="1" x14ac:dyDescent="0.15" r="1137" spans="1:3">
      <c r="A1137" s="22">
        <v>21908</v>
      </c>
      <c r="B1137" s="46" t="s">
        <v>1633</v>
      </c>
      <c r="C1137" s="48">
        <v>0</v>
      </c>
    </row>
    <row ht="17.0" customHeight="1" x14ac:dyDescent="0.15" r="1138" spans="1:3">
      <c r="A1138" s="22">
        <v>21999</v>
      </c>
      <c r="B1138" s="46" t="s">
        <v>1634</v>
      </c>
      <c r="C1138" s="48">
        <v>0</v>
      </c>
    </row>
    <row ht="17.0" customHeight="1" x14ac:dyDescent="0.15" r="1139" spans="1:3">
      <c r="A1139" s="22">
        <v>220</v>
      </c>
      <c r="B1139" s="46" t="s">
        <v>1635</v>
      </c>
      <c r="C1139" s="45">
        <f>SUM(C1140,C1167,C1182)</f>
        <v>3782</v>
      </c>
    </row>
    <row ht="17.0" customHeight="1" x14ac:dyDescent="0.15" r="1140" spans="1:3">
      <c r="A1140" s="22">
        <v>22001</v>
      </c>
      <c r="B1140" s="46" t="s">
        <v>1636</v>
      </c>
      <c r="C1140" s="45">
        <f>SUM(C1141:C1166)</f>
        <v>3715</v>
      </c>
    </row>
    <row ht="17.0" customHeight="1" x14ac:dyDescent="0.15" r="1141" spans="1:3">
      <c r="A1141" s="22">
        <v>2200101</v>
      </c>
      <c r="B1141" s="22" t="s">
        <v>775</v>
      </c>
      <c r="C1141" s="48">
        <v>151</v>
      </c>
    </row>
    <row ht="17.0" customHeight="1" x14ac:dyDescent="0.15" r="1142" spans="1:3">
      <c r="A1142" s="22">
        <v>2200102</v>
      </c>
      <c r="B1142" s="22" t="s">
        <v>776</v>
      </c>
      <c r="C1142" s="48">
        <v>0</v>
      </c>
    </row>
    <row ht="17.0" customHeight="1" x14ac:dyDescent="0.15" r="1143" spans="1:3">
      <c r="A1143" s="22">
        <v>2200103</v>
      </c>
      <c r="B1143" s="22" t="s">
        <v>777</v>
      </c>
      <c r="C1143" s="48">
        <v>676</v>
      </c>
    </row>
    <row ht="17.0" customHeight="1" x14ac:dyDescent="0.15" r="1144" spans="1:3">
      <c r="A1144" s="22">
        <v>2200104</v>
      </c>
      <c r="B1144" s="22" t="s">
        <v>1637</v>
      </c>
      <c r="C1144" s="48">
        <v>550</v>
      </c>
    </row>
    <row ht="17.0" customHeight="1" x14ac:dyDescent="0.15" r="1145" spans="1:3">
      <c r="A1145" s="22">
        <v>2200106</v>
      </c>
      <c r="B1145" s="22" t="s">
        <v>1638</v>
      </c>
      <c r="C1145" s="48">
        <v>1380</v>
      </c>
    </row>
    <row ht="17.0" customHeight="1" x14ac:dyDescent="0.15" r="1146" spans="1:3">
      <c r="A1146" s="22">
        <v>2200107</v>
      </c>
      <c r="B1146" s="22" t="s">
        <v>1639</v>
      </c>
      <c r="C1146" s="48">
        <v>0</v>
      </c>
    </row>
    <row ht="17.0" customHeight="1" x14ac:dyDescent="0.15" r="1147" spans="1:3">
      <c r="A1147" s="22">
        <v>2200108</v>
      </c>
      <c r="B1147" s="22" t="s">
        <v>1640</v>
      </c>
      <c r="C1147" s="48">
        <v>0</v>
      </c>
    </row>
    <row ht="17.0" customHeight="1" x14ac:dyDescent="0.15" r="1148" spans="1:3">
      <c r="A1148" s="22">
        <v>2200109</v>
      </c>
      <c r="B1148" s="22" t="s">
        <v>1641</v>
      </c>
      <c r="C1148" s="48">
        <v>614</v>
      </c>
    </row>
    <row ht="17.0" customHeight="1" x14ac:dyDescent="0.15" r="1149" spans="1:3">
      <c r="A1149" s="22">
        <v>2200112</v>
      </c>
      <c r="B1149" s="22" t="s">
        <v>1642</v>
      </c>
      <c r="C1149" s="48">
        <v>0</v>
      </c>
    </row>
    <row ht="17.0" customHeight="1" x14ac:dyDescent="0.15" r="1150" spans="1:3">
      <c r="A1150" s="22">
        <v>2200113</v>
      </c>
      <c r="B1150" s="22" t="s">
        <v>1643</v>
      </c>
      <c r="C1150" s="48">
        <v>0</v>
      </c>
    </row>
    <row ht="17.0" customHeight="1" x14ac:dyDescent="0.15" r="1151" spans="1:3">
      <c r="A1151" s="22">
        <v>2200114</v>
      </c>
      <c r="B1151" s="22" t="s">
        <v>1644</v>
      </c>
      <c r="C1151" s="48">
        <v>0</v>
      </c>
    </row>
    <row ht="17.0" customHeight="1" x14ac:dyDescent="0.15" r="1152" spans="1:3">
      <c r="A1152" s="22">
        <v>2200115</v>
      </c>
      <c r="B1152" s="22" t="s">
        <v>1645</v>
      </c>
      <c r="C1152" s="48">
        <v>0</v>
      </c>
    </row>
    <row ht="17.0" customHeight="1" x14ac:dyDescent="0.15" r="1153" spans="1:3">
      <c r="A1153" s="22">
        <v>2200116</v>
      </c>
      <c r="B1153" s="22" t="s">
        <v>1646</v>
      </c>
      <c r="C1153" s="48">
        <v>0</v>
      </c>
    </row>
    <row ht="17.0" customHeight="1" x14ac:dyDescent="0.15" r="1154" spans="1:3">
      <c r="A1154" s="22">
        <v>2200119</v>
      </c>
      <c r="B1154" s="22" t="s">
        <v>1647</v>
      </c>
      <c r="C1154" s="48">
        <v>0</v>
      </c>
    </row>
    <row ht="17.0" customHeight="1" x14ac:dyDescent="0.15" r="1155" spans="1:3">
      <c r="A1155" s="22">
        <v>2200120</v>
      </c>
      <c r="B1155" s="22" t="s">
        <v>1648</v>
      </c>
      <c r="C1155" s="48">
        <v>0</v>
      </c>
    </row>
    <row ht="17.0" customHeight="1" x14ac:dyDescent="0.15" r="1156" spans="1:3">
      <c r="A1156" s="22">
        <v>2200121</v>
      </c>
      <c r="B1156" s="22" t="s">
        <v>1649</v>
      </c>
      <c r="C1156" s="48">
        <v>0</v>
      </c>
    </row>
    <row ht="17.0" customHeight="1" x14ac:dyDescent="0.15" r="1157" spans="1:3">
      <c r="A1157" s="22">
        <v>2200122</v>
      </c>
      <c r="B1157" s="22" t="s">
        <v>1650</v>
      </c>
      <c r="C1157" s="48">
        <v>0</v>
      </c>
    </row>
    <row ht="17.0" customHeight="1" x14ac:dyDescent="0.15" r="1158" spans="1:3">
      <c r="A1158" s="22">
        <v>2200123</v>
      </c>
      <c r="B1158" s="22" t="s">
        <v>1651</v>
      </c>
      <c r="C1158" s="48">
        <v>0</v>
      </c>
    </row>
    <row ht="17.0" customHeight="1" x14ac:dyDescent="0.15" r="1159" spans="1:3">
      <c r="A1159" s="22">
        <v>2200124</v>
      </c>
      <c r="B1159" s="22" t="s">
        <v>1652</v>
      </c>
      <c r="C1159" s="48">
        <v>0</v>
      </c>
    </row>
    <row ht="17.0" customHeight="1" x14ac:dyDescent="0.15" r="1160" spans="1:3">
      <c r="A1160" s="22">
        <v>2200125</v>
      </c>
      <c r="B1160" s="22" t="s">
        <v>1653</v>
      </c>
      <c r="C1160" s="48">
        <v>0</v>
      </c>
    </row>
    <row ht="17.0" customHeight="1" x14ac:dyDescent="0.15" r="1161" spans="1:3">
      <c r="A1161" s="22">
        <v>2200126</v>
      </c>
      <c r="B1161" s="22" t="s">
        <v>1654</v>
      </c>
      <c r="C1161" s="48">
        <v>0</v>
      </c>
    </row>
    <row ht="17.0" customHeight="1" x14ac:dyDescent="0.15" r="1162" spans="1:3">
      <c r="A1162" s="22">
        <v>2200127</v>
      </c>
      <c r="B1162" s="22" t="s">
        <v>1655</v>
      </c>
      <c r="C1162" s="48">
        <v>0</v>
      </c>
    </row>
    <row ht="17.0" customHeight="1" x14ac:dyDescent="0.15" r="1163" spans="1:3">
      <c r="A1163" s="22">
        <v>2200128</v>
      </c>
      <c r="B1163" s="22" t="s">
        <v>1656</v>
      </c>
      <c r="C1163" s="48">
        <v>0</v>
      </c>
    </row>
    <row ht="17.0" customHeight="1" x14ac:dyDescent="0.15" r="1164" spans="1:3">
      <c r="A1164" s="22">
        <v>2200129</v>
      </c>
      <c r="B1164" s="22" t="s">
        <v>1657</v>
      </c>
      <c r="C1164" s="48">
        <v>70</v>
      </c>
    </row>
    <row ht="17.0" customHeight="1" x14ac:dyDescent="0.15" r="1165" spans="1:3">
      <c r="A1165" s="22">
        <v>2200150</v>
      </c>
      <c r="B1165" s="22" t="s">
        <v>784</v>
      </c>
      <c r="C1165" s="48">
        <v>0</v>
      </c>
    </row>
    <row ht="17.0" customHeight="1" x14ac:dyDescent="0.15" r="1166" spans="1:3">
      <c r="A1166" s="22">
        <v>2200199</v>
      </c>
      <c r="B1166" s="22" t="s">
        <v>1658</v>
      </c>
      <c r="C1166" s="48">
        <v>274</v>
      </c>
    </row>
    <row ht="17.0" customHeight="1" x14ac:dyDescent="0.15" r="1167" spans="1:3">
      <c r="A1167" s="22">
        <v>22005</v>
      </c>
      <c r="B1167" s="46" t="s">
        <v>1659</v>
      </c>
      <c r="C1167" s="45">
        <f>SUM(C1168:C1181)</f>
        <v>67</v>
      </c>
    </row>
    <row ht="17.0" customHeight="1" x14ac:dyDescent="0.15" r="1168" spans="1:3">
      <c r="A1168" s="22">
        <v>2200501</v>
      </c>
      <c r="B1168" s="22" t="s">
        <v>775</v>
      </c>
      <c r="C1168" s="48">
        <v>0</v>
      </c>
    </row>
    <row ht="17.0" customHeight="1" x14ac:dyDescent="0.15" r="1169" spans="1:3">
      <c r="A1169" s="22">
        <v>2200502</v>
      </c>
      <c r="B1169" s="22" t="s">
        <v>776</v>
      </c>
      <c r="C1169" s="48">
        <v>0</v>
      </c>
    </row>
    <row ht="17.0" customHeight="1" x14ac:dyDescent="0.15" r="1170" spans="1:3">
      <c r="A1170" s="22">
        <v>2200503</v>
      </c>
      <c r="B1170" s="22" t="s">
        <v>777</v>
      </c>
      <c r="C1170" s="48">
        <v>0</v>
      </c>
    </row>
    <row ht="17.0" customHeight="1" x14ac:dyDescent="0.15" r="1171" spans="1:3">
      <c r="A1171" s="22">
        <v>2200504</v>
      </c>
      <c r="B1171" s="22" t="s">
        <v>1660</v>
      </c>
      <c r="C1171" s="48">
        <v>0</v>
      </c>
    </row>
    <row ht="17.0" customHeight="1" x14ac:dyDescent="0.15" r="1172" spans="1:3">
      <c r="A1172" s="22">
        <v>2200506</v>
      </c>
      <c r="B1172" s="22" t="s">
        <v>1661</v>
      </c>
      <c r="C1172" s="48">
        <v>0</v>
      </c>
    </row>
    <row ht="17.0" customHeight="1" x14ac:dyDescent="0.15" r="1173" spans="1:3">
      <c r="A1173" s="22">
        <v>2200507</v>
      </c>
      <c r="B1173" s="22" t="s">
        <v>1662</v>
      </c>
      <c r="C1173" s="48">
        <v>0</v>
      </c>
    </row>
    <row ht="17.0" customHeight="1" x14ac:dyDescent="0.15" r="1174" spans="1:3">
      <c r="A1174" s="22">
        <v>2200508</v>
      </c>
      <c r="B1174" s="22" t="s">
        <v>1663</v>
      </c>
      <c r="C1174" s="48">
        <v>0</v>
      </c>
    </row>
    <row ht="17.0" customHeight="1" x14ac:dyDescent="0.15" r="1175" spans="1:3">
      <c r="A1175" s="22">
        <v>2200509</v>
      </c>
      <c r="B1175" s="22" t="s">
        <v>1664</v>
      </c>
      <c r="C1175" s="48">
        <v>0</v>
      </c>
    </row>
    <row ht="17.0" customHeight="1" x14ac:dyDescent="0.15" r="1176" spans="1:3">
      <c r="A1176" s="22">
        <v>2200510</v>
      </c>
      <c r="B1176" s="22" t="s">
        <v>1665</v>
      </c>
      <c r="C1176" s="48">
        <v>0</v>
      </c>
    </row>
    <row ht="17.0" customHeight="1" x14ac:dyDescent="0.15" r="1177" spans="1:3">
      <c r="A1177" s="22">
        <v>2200511</v>
      </c>
      <c r="B1177" s="22" t="s">
        <v>1666</v>
      </c>
      <c r="C1177" s="48">
        <v>0</v>
      </c>
    </row>
    <row ht="17.0" customHeight="1" x14ac:dyDescent="0.15" r="1178" spans="1:3">
      <c r="A1178" s="22">
        <v>2200512</v>
      </c>
      <c r="B1178" s="22" t="s">
        <v>1667</v>
      </c>
      <c r="C1178" s="48">
        <v>0</v>
      </c>
    </row>
    <row ht="17.0" customHeight="1" x14ac:dyDescent="0.15" r="1179" spans="1:3">
      <c r="A1179" s="22">
        <v>2200513</v>
      </c>
      <c r="B1179" s="22" t="s">
        <v>1668</v>
      </c>
      <c r="C1179" s="48">
        <v>0</v>
      </c>
    </row>
    <row ht="17.0" customHeight="1" x14ac:dyDescent="0.15" r="1180" spans="1:3">
      <c r="A1180" s="22">
        <v>2200514</v>
      </c>
      <c r="B1180" s="22" t="s">
        <v>1669</v>
      </c>
      <c r="C1180" s="48">
        <v>0</v>
      </c>
    </row>
    <row ht="17.0" customHeight="1" x14ac:dyDescent="0.15" r="1181" spans="1:3">
      <c r="A1181" s="22">
        <v>2200599</v>
      </c>
      <c r="B1181" s="22" t="s">
        <v>1670</v>
      </c>
      <c r="C1181" s="48">
        <v>67</v>
      </c>
    </row>
    <row ht="17.0" customHeight="1" x14ac:dyDescent="0.15" r="1182" spans="1:3">
      <c r="A1182" s="22">
        <v>22099</v>
      </c>
      <c r="B1182" s="46" t="s">
        <v>1671</v>
      </c>
      <c r="C1182" s="45">
        <f>C1183</f>
        <v>0</v>
      </c>
    </row>
    <row ht="17.0" customHeight="1" x14ac:dyDescent="0.15" r="1183" spans="1:3">
      <c r="A1183" s="22">
        <v>2209999</v>
      </c>
      <c r="B1183" s="22" t="s">
        <v>1672</v>
      </c>
      <c r="C1183" s="48">
        <v>0</v>
      </c>
    </row>
    <row ht="17.0" customHeight="1" x14ac:dyDescent="0.15" r="1184" spans="1:3">
      <c r="A1184" s="22">
        <v>221</v>
      </c>
      <c r="B1184" s="46" t="s">
        <v>1673</v>
      </c>
      <c r="C1184" s="45">
        <f>SUM(C1185,C1197,C1201)</f>
        <v>38533</v>
      </c>
    </row>
    <row ht="17.0" customHeight="1" x14ac:dyDescent="0.15" r="1185" spans="1:3">
      <c r="A1185" s="22">
        <v>22101</v>
      </c>
      <c r="B1185" s="46" t="s">
        <v>1674</v>
      </c>
      <c r="C1185" s="45">
        <f>SUM(C1186:C1196)</f>
        <v>31051</v>
      </c>
    </row>
    <row ht="17.0" customHeight="1" x14ac:dyDescent="0.15" r="1186" spans="1:3">
      <c r="A1186" s="22">
        <v>2210101</v>
      </c>
      <c r="B1186" s="22" t="s">
        <v>1675</v>
      </c>
      <c r="C1186" s="48">
        <v>0</v>
      </c>
    </row>
    <row ht="17.0" customHeight="1" x14ac:dyDescent="0.15" r="1187" spans="1:3">
      <c r="A1187" s="22">
        <v>2210102</v>
      </c>
      <c r="B1187" s="22" t="s">
        <v>1676</v>
      </c>
      <c r="C1187" s="48">
        <v>0</v>
      </c>
    </row>
    <row ht="17.0" customHeight="1" x14ac:dyDescent="0.15" r="1188" spans="1:3">
      <c r="A1188" s="22">
        <v>2210103</v>
      </c>
      <c r="B1188" s="22" t="s">
        <v>1677</v>
      </c>
      <c r="C1188" s="48">
        <v>27775</v>
      </c>
    </row>
    <row ht="17.0" customHeight="1" x14ac:dyDescent="0.15" r="1189" spans="1:3">
      <c r="A1189" s="22">
        <v>2210104</v>
      </c>
      <c r="B1189" s="22" t="s">
        <v>1678</v>
      </c>
      <c r="C1189" s="48">
        <v>0</v>
      </c>
    </row>
    <row ht="17.0" customHeight="1" x14ac:dyDescent="0.15" r="1190" spans="1:3">
      <c r="A1190" s="22">
        <v>2210105</v>
      </c>
      <c r="B1190" s="22" t="s">
        <v>1679</v>
      </c>
      <c r="C1190" s="48">
        <v>840</v>
      </c>
    </row>
    <row ht="17.0" customHeight="1" x14ac:dyDescent="0.15" r="1191" spans="1:3">
      <c r="A1191" s="22">
        <v>2210106</v>
      </c>
      <c r="B1191" s="22" t="s">
        <v>1680</v>
      </c>
      <c r="C1191" s="48">
        <v>0</v>
      </c>
    </row>
    <row ht="17.0" customHeight="1" x14ac:dyDescent="0.15" r="1192" spans="1:3">
      <c r="A1192" s="22">
        <v>2210107</v>
      </c>
      <c r="B1192" s="22" t="s">
        <v>1681</v>
      </c>
      <c r="C1192" s="48">
        <v>42</v>
      </c>
    </row>
    <row ht="17.0" customHeight="1" x14ac:dyDescent="0.15" r="1193" spans="1:3">
      <c r="A1193" s="22">
        <v>2210108</v>
      </c>
      <c r="B1193" s="22" t="s">
        <v>1682</v>
      </c>
      <c r="C1193" s="48">
        <v>2394</v>
      </c>
    </row>
    <row ht="17.0" customHeight="1" x14ac:dyDescent="0.15" r="1194" spans="1:3">
      <c r="A1194" s="22">
        <v>2210109</v>
      </c>
      <c r="B1194" s="22" t="s">
        <v>1683</v>
      </c>
      <c r="C1194" s="48">
        <v>0</v>
      </c>
    </row>
    <row ht="17.0" customHeight="1" x14ac:dyDescent="0.15" r="1195" spans="1:3">
      <c r="A1195" s="22">
        <v>2210110</v>
      </c>
      <c r="B1195" s="22" t="s">
        <v>1684</v>
      </c>
      <c r="C1195" s="48">
        <v>0</v>
      </c>
    </row>
    <row ht="17.0" customHeight="1" x14ac:dyDescent="0.15" r="1196" spans="1:3">
      <c r="A1196" s="22">
        <v>2210199</v>
      </c>
      <c r="B1196" s="22" t="s">
        <v>1685</v>
      </c>
      <c r="C1196" s="48">
        <v>0</v>
      </c>
    </row>
    <row ht="17.0" customHeight="1" x14ac:dyDescent="0.15" r="1197" spans="1:3">
      <c r="A1197" s="22">
        <v>22102</v>
      </c>
      <c r="B1197" s="46" t="s">
        <v>1686</v>
      </c>
      <c r="C1197" s="45">
        <f>SUM(C1198:C1200)</f>
        <v>7482</v>
      </c>
    </row>
    <row ht="17.0" customHeight="1" x14ac:dyDescent="0.15" r="1198" spans="1:3">
      <c r="A1198" s="22">
        <v>2210201</v>
      </c>
      <c r="B1198" s="22" t="s">
        <v>1687</v>
      </c>
      <c r="C1198" s="48">
        <v>7482</v>
      </c>
    </row>
    <row ht="17.0" customHeight="1" x14ac:dyDescent="0.15" r="1199" spans="1:3">
      <c r="A1199" s="22">
        <v>2210202</v>
      </c>
      <c r="B1199" s="22" t="s">
        <v>1688</v>
      </c>
      <c r="C1199" s="48">
        <v>0</v>
      </c>
    </row>
    <row ht="17.0" customHeight="1" x14ac:dyDescent="0.15" r="1200" spans="1:3">
      <c r="A1200" s="22">
        <v>2210203</v>
      </c>
      <c r="B1200" s="22" t="s">
        <v>1689</v>
      </c>
      <c r="C1200" s="48">
        <v>0</v>
      </c>
    </row>
    <row ht="17.0" customHeight="1" x14ac:dyDescent="0.15" r="1201" spans="1:3">
      <c r="A1201" s="22">
        <v>22103</v>
      </c>
      <c r="B1201" s="46" t="s">
        <v>1690</v>
      </c>
      <c r="C1201" s="45">
        <f>SUM(C1202:C1204)</f>
        <v>0</v>
      </c>
    </row>
    <row ht="17.0" customHeight="1" x14ac:dyDescent="0.15" r="1202" spans="1:3">
      <c r="A1202" s="22">
        <v>2210301</v>
      </c>
      <c r="B1202" s="22" t="s">
        <v>1691</v>
      </c>
      <c r="C1202" s="48">
        <v>0</v>
      </c>
    </row>
    <row ht="17.0" customHeight="1" x14ac:dyDescent="0.15" r="1203" spans="1:3">
      <c r="A1203" s="22">
        <v>2210302</v>
      </c>
      <c r="B1203" s="22" t="s">
        <v>1692</v>
      </c>
      <c r="C1203" s="48">
        <v>0</v>
      </c>
    </row>
    <row ht="17.0" customHeight="1" x14ac:dyDescent="0.15" r="1204" spans="1:3">
      <c r="A1204" s="22">
        <v>2210399</v>
      </c>
      <c r="B1204" s="22" t="s">
        <v>1693</v>
      </c>
      <c r="C1204" s="48">
        <v>0</v>
      </c>
    </row>
    <row ht="17.0" customHeight="1" x14ac:dyDescent="0.15" r="1205" spans="1:3">
      <c r="A1205" s="22">
        <v>222</v>
      </c>
      <c r="B1205" s="46" t="s">
        <v>1694</v>
      </c>
      <c r="C1205" s="45">
        <f>SUM(C1206,C1224,C1230,C1236)</f>
        <v>926</v>
      </c>
    </row>
    <row ht="17.0" customHeight="1" x14ac:dyDescent="0.15" r="1206" spans="1:3">
      <c r="A1206" s="22">
        <v>22201</v>
      </c>
      <c r="B1206" s="46" t="s">
        <v>1695</v>
      </c>
      <c r="C1206" s="45">
        <f>SUM(C1207:C1223)</f>
        <v>226</v>
      </c>
    </row>
    <row ht="17.0" customHeight="1" x14ac:dyDescent="0.15" r="1207" spans="1:3">
      <c r="A1207" s="22">
        <v>2220101</v>
      </c>
      <c r="B1207" s="22" t="s">
        <v>775</v>
      </c>
      <c r="C1207" s="48">
        <v>0</v>
      </c>
    </row>
    <row ht="17.0" customHeight="1" x14ac:dyDescent="0.15" r="1208" spans="1:3">
      <c r="A1208" s="22">
        <v>2220102</v>
      </c>
      <c r="B1208" s="22" t="s">
        <v>776</v>
      </c>
      <c r="C1208" s="48">
        <v>0</v>
      </c>
    </row>
    <row ht="17.0" customHeight="1" x14ac:dyDescent="0.15" r="1209" spans="1:3">
      <c r="A1209" s="22">
        <v>2220103</v>
      </c>
      <c r="B1209" s="22" t="s">
        <v>777</v>
      </c>
      <c r="C1209" s="48">
        <v>0</v>
      </c>
    </row>
    <row ht="17.0" customHeight="1" x14ac:dyDescent="0.15" r="1210" spans="1:3">
      <c r="A1210" s="22">
        <v>2220104</v>
      </c>
      <c r="B1210" s="22" t="s">
        <v>1696</v>
      </c>
      <c r="C1210" s="48">
        <v>0</v>
      </c>
    </row>
    <row ht="17.0" customHeight="1" x14ac:dyDescent="0.15" r="1211" spans="1:3">
      <c r="A1211" s="22">
        <v>2220105</v>
      </c>
      <c r="B1211" s="22" t="s">
        <v>1697</v>
      </c>
      <c r="C1211" s="48">
        <v>0</v>
      </c>
    </row>
    <row ht="17.0" customHeight="1" x14ac:dyDescent="0.15" r="1212" spans="1:3">
      <c r="A1212" s="22">
        <v>2220106</v>
      </c>
      <c r="B1212" s="22" t="s">
        <v>1698</v>
      </c>
      <c r="C1212" s="48">
        <v>0</v>
      </c>
    </row>
    <row ht="17.0" customHeight="1" x14ac:dyDescent="0.15" r="1213" spans="1:3">
      <c r="A1213" s="22">
        <v>2220107</v>
      </c>
      <c r="B1213" s="22" t="s">
        <v>1699</v>
      </c>
      <c r="C1213" s="48">
        <v>0</v>
      </c>
    </row>
    <row ht="17.0" customHeight="1" x14ac:dyDescent="0.15" r="1214" spans="1:3">
      <c r="A1214" s="22">
        <v>2220112</v>
      </c>
      <c r="B1214" s="22" t="s">
        <v>1700</v>
      </c>
      <c r="C1214" s="48">
        <v>47</v>
      </c>
    </row>
    <row ht="17.0" customHeight="1" x14ac:dyDescent="0.15" r="1215" spans="1:3">
      <c r="A1215" s="22">
        <v>2220113</v>
      </c>
      <c r="B1215" s="22" t="s">
        <v>1701</v>
      </c>
      <c r="C1215" s="48">
        <v>0</v>
      </c>
    </row>
    <row ht="17.0" customHeight="1" x14ac:dyDescent="0.15" r="1216" spans="1:3">
      <c r="A1216" s="22">
        <v>2220114</v>
      </c>
      <c r="B1216" s="22" t="s">
        <v>1702</v>
      </c>
      <c r="C1216" s="48">
        <v>0</v>
      </c>
    </row>
    <row ht="17.0" customHeight="1" x14ac:dyDescent="0.15" r="1217" spans="1:3">
      <c r="A1217" s="22">
        <v>2220115</v>
      </c>
      <c r="B1217" s="22" t="s">
        <v>1703</v>
      </c>
      <c r="C1217" s="48">
        <v>0</v>
      </c>
    </row>
    <row ht="17.0" customHeight="1" x14ac:dyDescent="0.15" r="1218" spans="1:3">
      <c r="A1218" s="22">
        <v>2220118</v>
      </c>
      <c r="B1218" s="22" t="s">
        <v>1704</v>
      </c>
      <c r="C1218" s="48">
        <v>0</v>
      </c>
    </row>
    <row ht="17.0" customHeight="1" x14ac:dyDescent="0.15" r="1219" spans="1:3">
      <c r="A1219" s="22">
        <v>2220119</v>
      </c>
      <c r="B1219" s="22" t="s">
        <v>1705</v>
      </c>
      <c r="C1219" s="48">
        <v>0</v>
      </c>
    </row>
    <row ht="17.0" customHeight="1" x14ac:dyDescent="0.15" r="1220" spans="1:3">
      <c r="A1220" s="22">
        <v>2220120</v>
      </c>
      <c r="B1220" s="22" t="s">
        <v>1706</v>
      </c>
      <c r="C1220" s="48">
        <v>0</v>
      </c>
    </row>
    <row ht="17.0" customHeight="1" x14ac:dyDescent="0.15" r="1221" spans="1:3">
      <c r="A1221" s="22">
        <v>2220121</v>
      </c>
      <c r="B1221" s="22" t="s">
        <v>1707</v>
      </c>
      <c r="C1221" s="48">
        <v>0</v>
      </c>
    </row>
    <row ht="17.0" customHeight="1" x14ac:dyDescent="0.15" r="1222" spans="1:3">
      <c r="A1222" s="22">
        <v>2220150</v>
      </c>
      <c r="B1222" s="22" t="s">
        <v>784</v>
      </c>
      <c r="C1222" s="48">
        <v>179</v>
      </c>
    </row>
    <row ht="17.0" customHeight="1" x14ac:dyDescent="0.15" r="1223" spans="1:3">
      <c r="A1223" s="22">
        <v>2220199</v>
      </c>
      <c r="B1223" s="22" t="s">
        <v>1708</v>
      </c>
      <c r="C1223" s="48">
        <v>0</v>
      </c>
    </row>
    <row ht="17.0" customHeight="1" x14ac:dyDescent="0.15" r="1224" spans="1:3">
      <c r="A1224" s="22">
        <v>22203</v>
      </c>
      <c r="B1224" s="46" t="s">
        <v>1709</v>
      </c>
      <c r="C1224" s="45">
        <f>SUM(C1225:C1229)</f>
        <v>0</v>
      </c>
    </row>
    <row ht="17.0" customHeight="1" x14ac:dyDescent="0.15" r="1225" spans="1:3">
      <c r="A1225" s="22">
        <v>2220301</v>
      </c>
      <c r="B1225" s="22" t="s">
        <v>1710</v>
      </c>
      <c r="C1225" s="48">
        <v>0</v>
      </c>
    </row>
    <row ht="17.0" customHeight="1" x14ac:dyDescent="0.15" r="1226" spans="1:3">
      <c r="A1226" s="22">
        <v>2220303</v>
      </c>
      <c r="B1226" s="22" t="s">
        <v>1711</v>
      </c>
      <c r="C1226" s="48">
        <v>0</v>
      </c>
    </row>
    <row ht="17.0" customHeight="1" x14ac:dyDescent="0.15" r="1227" spans="1:3">
      <c r="A1227" s="22">
        <v>2220304</v>
      </c>
      <c r="B1227" s="22" t="s">
        <v>1712</v>
      </c>
      <c r="C1227" s="48">
        <v>0</v>
      </c>
    </row>
    <row ht="17.0" customHeight="1" x14ac:dyDescent="0.15" r="1228" spans="1:3">
      <c r="A1228" s="22">
        <v>2220305</v>
      </c>
      <c r="B1228" s="22" t="s">
        <v>1713</v>
      </c>
      <c r="C1228" s="48">
        <v>0</v>
      </c>
    </row>
    <row ht="17.0" customHeight="1" x14ac:dyDescent="0.15" r="1229" spans="1:3">
      <c r="A1229" s="22">
        <v>2220399</v>
      </c>
      <c r="B1229" s="22" t="s">
        <v>1714</v>
      </c>
      <c r="C1229" s="48">
        <v>0</v>
      </c>
    </row>
    <row ht="17.0" customHeight="1" x14ac:dyDescent="0.15" r="1230" spans="1:3">
      <c r="A1230" s="22">
        <v>22204</v>
      </c>
      <c r="B1230" s="46" t="s">
        <v>1715</v>
      </c>
      <c r="C1230" s="45">
        <f>SUM(C1231:C1235)</f>
        <v>700</v>
      </c>
    </row>
    <row ht="17.0" customHeight="1" x14ac:dyDescent="0.15" r="1231" spans="1:3">
      <c r="A1231" s="22">
        <v>2220401</v>
      </c>
      <c r="B1231" s="22" t="s">
        <v>1716</v>
      </c>
      <c r="C1231" s="48">
        <v>0</v>
      </c>
    </row>
    <row ht="17.0" customHeight="1" x14ac:dyDescent="0.15" r="1232" spans="1:3">
      <c r="A1232" s="22">
        <v>2220402</v>
      </c>
      <c r="B1232" s="22" t="s">
        <v>1717</v>
      </c>
      <c r="C1232" s="48">
        <v>0</v>
      </c>
    </row>
    <row ht="17.0" customHeight="1" x14ac:dyDescent="0.15" r="1233" spans="1:3">
      <c r="A1233" s="22">
        <v>2220403</v>
      </c>
      <c r="B1233" s="22" t="s">
        <v>1718</v>
      </c>
      <c r="C1233" s="48">
        <v>336</v>
      </c>
    </row>
    <row ht="17.0" customHeight="1" x14ac:dyDescent="0.15" r="1234" spans="1:3">
      <c r="A1234" s="22">
        <v>2220404</v>
      </c>
      <c r="B1234" s="22" t="s">
        <v>1719</v>
      </c>
      <c r="C1234" s="48">
        <v>0</v>
      </c>
    </row>
    <row ht="17.0" customHeight="1" x14ac:dyDescent="0.15" r="1235" spans="1:3">
      <c r="A1235" s="22">
        <v>2220499</v>
      </c>
      <c r="B1235" s="22" t="s">
        <v>1720</v>
      </c>
      <c r="C1235" s="48">
        <v>364</v>
      </c>
    </row>
    <row ht="17.0" customHeight="1" x14ac:dyDescent="0.15" r="1236" spans="1:3">
      <c r="A1236" s="22">
        <v>22205</v>
      </c>
      <c r="B1236" s="46" t="s">
        <v>1721</v>
      </c>
      <c r="C1236" s="45">
        <f>SUM(C1237:C1248)</f>
        <v>0</v>
      </c>
    </row>
    <row ht="17.0" customHeight="1" x14ac:dyDescent="0.15" r="1237" spans="1:3">
      <c r="A1237" s="22">
        <v>2220501</v>
      </c>
      <c r="B1237" s="22" t="s">
        <v>1722</v>
      </c>
      <c r="C1237" s="48">
        <v>0</v>
      </c>
    </row>
    <row ht="17.0" customHeight="1" x14ac:dyDescent="0.15" r="1238" spans="1:3">
      <c r="A1238" s="22">
        <v>2220502</v>
      </c>
      <c r="B1238" s="22" t="s">
        <v>1723</v>
      </c>
      <c r="C1238" s="48">
        <v>0</v>
      </c>
    </row>
    <row ht="17.0" customHeight="1" x14ac:dyDescent="0.15" r="1239" spans="1:3">
      <c r="A1239" s="22">
        <v>2220503</v>
      </c>
      <c r="B1239" s="22" t="s">
        <v>1724</v>
      </c>
      <c r="C1239" s="48">
        <v>0</v>
      </c>
    </row>
    <row ht="17.0" customHeight="1" x14ac:dyDescent="0.15" r="1240" spans="1:3">
      <c r="A1240" s="22">
        <v>2220504</v>
      </c>
      <c r="B1240" s="22" t="s">
        <v>1725</v>
      </c>
      <c r="C1240" s="48">
        <v>0</v>
      </c>
    </row>
    <row ht="17.0" customHeight="1" x14ac:dyDescent="0.15" r="1241" spans="1:3">
      <c r="A1241" s="22">
        <v>2220505</v>
      </c>
      <c r="B1241" s="22" t="s">
        <v>1726</v>
      </c>
      <c r="C1241" s="48">
        <v>0</v>
      </c>
    </row>
    <row ht="17.0" customHeight="1" x14ac:dyDescent="0.15" r="1242" spans="1:3">
      <c r="A1242" s="22">
        <v>2220506</v>
      </c>
      <c r="B1242" s="22" t="s">
        <v>1727</v>
      </c>
      <c r="C1242" s="48">
        <v>0</v>
      </c>
    </row>
    <row ht="17.0" customHeight="1" x14ac:dyDescent="0.15" r="1243" spans="1:3">
      <c r="A1243" s="22">
        <v>2220507</v>
      </c>
      <c r="B1243" s="22" t="s">
        <v>1728</v>
      </c>
      <c r="C1243" s="48">
        <v>0</v>
      </c>
    </row>
    <row ht="17.0" customHeight="1" x14ac:dyDescent="0.15" r="1244" spans="1:3">
      <c r="A1244" s="22">
        <v>2220508</v>
      </c>
      <c r="B1244" s="22" t="s">
        <v>1729</v>
      </c>
      <c r="C1244" s="48">
        <v>0</v>
      </c>
    </row>
    <row ht="17.0" customHeight="1" x14ac:dyDescent="0.15" r="1245" spans="1:3">
      <c r="A1245" s="22">
        <v>2220509</v>
      </c>
      <c r="B1245" s="22" t="s">
        <v>1730</v>
      </c>
      <c r="C1245" s="48">
        <v>0</v>
      </c>
    </row>
    <row ht="17.0" customHeight="1" x14ac:dyDescent="0.15" r="1246" spans="1:3">
      <c r="A1246" s="22">
        <v>2220510</v>
      </c>
      <c r="B1246" s="22" t="s">
        <v>1731</v>
      </c>
      <c r="C1246" s="48">
        <v>0</v>
      </c>
    </row>
    <row ht="17.0" customHeight="1" x14ac:dyDescent="0.15" r="1247" spans="1:3">
      <c r="A1247" s="22">
        <v>2220511</v>
      </c>
      <c r="B1247" s="22" t="s">
        <v>1732</v>
      </c>
      <c r="C1247" s="48">
        <v>0</v>
      </c>
    </row>
    <row ht="17.0" customHeight="1" x14ac:dyDescent="0.15" r="1248" spans="1:3">
      <c r="A1248" s="22">
        <v>2220599</v>
      </c>
      <c r="B1248" s="22" t="s">
        <v>1733</v>
      </c>
      <c r="C1248" s="48">
        <v>0</v>
      </c>
    </row>
    <row ht="17.0" customHeight="1" x14ac:dyDescent="0.15" r="1249" spans="1:3">
      <c r="A1249" s="22">
        <v>224</v>
      </c>
      <c r="B1249" s="46" t="s">
        <v>1734</v>
      </c>
      <c r="C1249" s="45">
        <f>SUM(C1250,C1261,C1268,C1276,C1289,C1293,C1297)</f>
        <v>3479</v>
      </c>
    </row>
    <row ht="17.0" customHeight="1" x14ac:dyDescent="0.15" r="1250" spans="1:3">
      <c r="A1250" s="22">
        <v>22401</v>
      </c>
      <c r="B1250" s="46" t="s">
        <v>1735</v>
      </c>
      <c r="C1250" s="45">
        <f>SUM(C1251:C1260)</f>
        <v>813</v>
      </c>
    </row>
    <row ht="17.0" customHeight="1" x14ac:dyDescent="0.15" r="1251" spans="1:3">
      <c r="A1251" s="22">
        <v>2240101</v>
      </c>
      <c r="B1251" s="22" t="s">
        <v>775</v>
      </c>
      <c r="C1251" s="48">
        <v>183</v>
      </c>
    </row>
    <row ht="17.0" customHeight="1" x14ac:dyDescent="0.15" r="1252" spans="1:3">
      <c r="A1252" s="22">
        <v>2240102</v>
      </c>
      <c r="B1252" s="22" t="s">
        <v>776</v>
      </c>
      <c r="C1252" s="48">
        <v>0</v>
      </c>
    </row>
    <row ht="17.0" customHeight="1" x14ac:dyDescent="0.15" r="1253" spans="1:3">
      <c r="A1253" s="22">
        <v>2240103</v>
      </c>
      <c r="B1253" s="22" t="s">
        <v>777</v>
      </c>
      <c r="C1253" s="48">
        <v>0</v>
      </c>
    </row>
    <row ht="17.0" customHeight="1" x14ac:dyDescent="0.15" r="1254" spans="1:3">
      <c r="A1254" s="22">
        <v>2240104</v>
      </c>
      <c r="B1254" s="22" t="s">
        <v>1736</v>
      </c>
      <c r="C1254" s="48">
        <v>0</v>
      </c>
    </row>
    <row ht="17.0" customHeight="1" x14ac:dyDescent="0.15" r="1255" spans="1:3">
      <c r="A1255" s="22">
        <v>2240105</v>
      </c>
      <c r="B1255" s="22" t="s">
        <v>1737</v>
      </c>
      <c r="C1255" s="48">
        <v>0</v>
      </c>
    </row>
    <row ht="17.0" customHeight="1" x14ac:dyDescent="0.15" r="1256" spans="1:3">
      <c r="A1256" s="22">
        <v>2240106</v>
      </c>
      <c r="B1256" s="22" t="s">
        <v>1738</v>
      </c>
      <c r="C1256" s="48">
        <v>11</v>
      </c>
    </row>
    <row ht="17.0" customHeight="1" x14ac:dyDescent="0.15" r="1257" spans="1:3">
      <c r="A1257" s="22">
        <v>2240108</v>
      </c>
      <c r="B1257" s="22" t="s">
        <v>1739</v>
      </c>
      <c r="C1257" s="48">
        <v>0</v>
      </c>
    </row>
    <row ht="17.0" customHeight="1" x14ac:dyDescent="0.15" r="1258" spans="1:3">
      <c r="A1258" s="22">
        <v>2240109</v>
      </c>
      <c r="B1258" s="22" t="s">
        <v>1740</v>
      </c>
      <c r="C1258" s="48">
        <v>30</v>
      </c>
    </row>
    <row ht="17.0" customHeight="1" x14ac:dyDescent="0.15" r="1259" spans="1:3">
      <c r="A1259" s="22">
        <v>2240150</v>
      </c>
      <c r="B1259" s="22" t="s">
        <v>784</v>
      </c>
      <c r="C1259" s="48">
        <v>348</v>
      </c>
    </row>
    <row ht="17.0" customHeight="1" x14ac:dyDescent="0.15" r="1260" spans="1:3">
      <c r="A1260" s="22">
        <v>2240199</v>
      </c>
      <c r="B1260" s="22" t="s">
        <v>1741</v>
      </c>
      <c r="C1260" s="48">
        <v>241</v>
      </c>
    </row>
    <row ht="17.0" customHeight="1" x14ac:dyDescent="0.15" r="1261" spans="1:3">
      <c r="A1261" s="22">
        <v>22402</v>
      </c>
      <c r="B1261" s="46" t="s">
        <v>1742</v>
      </c>
      <c r="C1261" s="45">
        <f>SUM(C1262:C1267)</f>
        <v>351</v>
      </c>
    </row>
    <row ht="17.0" customHeight="1" x14ac:dyDescent="0.15" r="1262" spans="1:3">
      <c r="A1262" s="22">
        <v>2240201</v>
      </c>
      <c r="B1262" s="22" t="s">
        <v>775</v>
      </c>
      <c r="C1262" s="48">
        <v>0</v>
      </c>
    </row>
    <row ht="17.0" customHeight="1" x14ac:dyDescent="0.15" r="1263" spans="1:3">
      <c r="A1263" s="22">
        <v>2240202</v>
      </c>
      <c r="B1263" s="22" t="s">
        <v>776</v>
      </c>
      <c r="C1263" s="48">
        <v>0</v>
      </c>
    </row>
    <row ht="17.0" customHeight="1" x14ac:dyDescent="0.15" r="1264" spans="1:3">
      <c r="A1264" s="22">
        <v>2240203</v>
      </c>
      <c r="B1264" s="22" t="s">
        <v>777</v>
      </c>
      <c r="C1264" s="48">
        <v>0</v>
      </c>
    </row>
    <row ht="17.0" customHeight="1" x14ac:dyDescent="0.15" r="1265" spans="1:3">
      <c r="A1265" s="22">
        <v>2240204</v>
      </c>
      <c r="B1265" s="22" t="s">
        <v>1743</v>
      </c>
      <c r="C1265" s="48">
        <v>50</v>
      </c>
    </row>
    <row ht="17.0" customHeight="1" x14ac:dyDescent="0.15" r="1266" spans="1:3">
      <c r="A1266" s="22">
        <v>2240250</v>
      </c>
      <c r="B1266" s="22" t="s">
        <v>784</v>
      </c>
      <c r="C1266" s="48">
        <v>0</v>
      </c>
    </row>
    <row ht="17.0" customHeight="1" x14ac:dyDescent="0.15" r="1267" spans="1:3">
      <c r="A1267" s="22">
        <v>2240299</v>
      </c>
      <c r="B1267" s="22" t="s">
        <v>1744</v>
      </c>
      <c r="C1267" s="48">
        <v>301</v>
      </c>
    </row>
    <row ht="17.0" customHeight="1" x14ac:dyDescent="0.15" r="1268" spans="1:3">
      <c r="A1268" s="22">
        <v>22404</v>
      </c>
      <c r="B1268" s="46" t="s">
        <v>1745</v>
      </c>
      <c r="C1268" s="45">
        <f>SUM(C1269:C1275)</f>
        <v>0</v>
      </c>
    </row>
    <row ht="17.0" customHeight="1" x14ac:dyDescent="0.15" r="1269" spans="1:3">
      <c r="A1269" s="22">
        <v>2240401</v>
      </c>
      <c r="B1269" s="22" t="s">
        <v>775</v>
      </c>
      <c r="C1269" s="48">
        <v>0</v>
      </c>
    </row>
    <row ht="17.0" customHeight="1" x14ac:dyDescent="0.15" r="1270" spans="1:3">
      <c r="A1270" s="22">
        <v>2240402</v>
      </c>
      <c r="B1270" s="22" t="s">
        <v>776</v>
      </c>
      <c r="C1270" s="48">
        <v>0</v>
      </c>
    </row>
    <row ht="17.0" customHeight="1" x14ac:dyDescent="0.15" r="1271" spans="1:3">
      <c r="A1271" s="22">
        <v>2240403</v>
      </c>
      <c r="B1271" s="22" t="s">
        <v>777</v>
      </c>
      <c r="C1271" s="48">
        <v>0</v>
      </c>
    </row>
    <row ht="17.0" customHeight="1" x14ac:dyDescent="0.15" r="1272" spans="1:3">
      <c r="A1272" s="22">
        <v>2240404</v>
      </c>
      <c r="B1272" s="22" t="s">
        <v>1746</v>
      </c>
      <c r="C1272" s="48">
        <v>0</v>
      </c>
    </row>
    <row ht="17.0" customHeight="1" x14ac:dyDescent="0.15" r="1273" spans="1:3">
      <c r="A1273" s="22">
        <v>2240405</v>
      </c>
      <c r="B1273" s="22" t="s">
        <v>1747</v>
      </c>
      <c r="C1273" s="48">
        <v>0</v>
      </c>
    </row>
    <row ht="17.0" customHeight="1" x14ac:dyDescent="0.15" r="1274" spans="1:3">
      <c r="A1274" s="22">
        <v>2240450</v>
      </c>
      <c r="B1274" s="22" t="s">
        <v>784</v>
      </c>
      <c r="C1274" s="48">
        <v>0</v>
      </c>
    </row>
    <row ht="17.0" customHeight="1" x14ac:dyDescent="0.15" r="1275" spans="1:3">
      <c r="A1275" s="22">
        <v>2240499</v>
      </c>
      <c r="B1275" s="22" t="s">
        <v>1748</v>
      </c>
      <c r="C1275" s="48">
        <v>0</v>
      </c>
    </row>
    <row ht="17.0" customHeight="1" x14ac:dyDescent="0.15" r="1276" spans="1:3">
      <c r="A1276" s="22">
        <v>22405</v>
      </c>
      <c r="B1276" s="46" t="s">
        <v>1749</v>
      </c>
      <c r="C1276" s="45">
        <f>SUM(C1277:C1288)</f>
        <v>15</v>
      </c>
    </row>
    <row ht="17.0" customHeight="1" x14ac:dyDescent="0.15" r="1277" spans="1:3">
      <c r="A1277" s="22">
        <v>2240501</v>
      </c>
      <c r="B1277" s="22" t="s">
        <v>775</v>
      </c>
      <c r="C1277" s="48">
        <v>0</v>
      </c>
    </row>
    <row ht="17.0" customHeight="1" x14ac:dyDescent="0.15" r="1278" spans="1:3">
      <c r="A1278" s="22">
        <v>2240502</v>
      </c>
      <c r="B1278" s="22" t="s">
        <v>776</v>
      </c>
      <c r="C1278" s="48">
        <v>0</v>
      </c>
    </row>
    <row ht="17.0" customHeight="1" x14ac:dyDescent="0.15" r="1279" spans="1:3">
      <c r="A1279" s="22">
        <v>2240503</v>
      </c>
      <c r="B1279" s="22" t="s">
        <v>777</v>
      </c>
      <c r="C1279" s="48">
        <v>0</v>
      </c>
    </row>
    <row ht="17.0" customHeight="1" x14ac:dyDescent="0.15" r="1280" spans="1:3">
      <c r="A1280" s="22">
        <v>2240504</v>
      </c>
      <c r="B1280" s="22" t="s">
        <v>1750</v>
      </c>
      <c r="C1280" s="48">
        <v>10</v>
      </c>
    </row>
    <row ht="17.0" customHeight="1" x14ac:dyDescent="0.15" r="1281" spans="1:3">
      <c r="A1281" s="22">
        <v>2240505</v>
      </c>
      <c r="B1281" s="22" t="s">
        <v>1751</v>
      </c>
      <c r="C1281" s="48">
        <v>0</v>
      </c>
    </row>
    <row ht="17.0" customHeight="1" x14ac:dyDescent="0.15" r="1282" spans="1:3">
      <c r="A1282" s="22">
        <v>2240506</v>
      </c>
      <c r="B1282" s="22" t="s">
        <v>1752</v>
      </c>
      <c r="C1282" s="48">
        <v>0</v>
      </c>
    </row>
    <row ht="17.0" customHeight="1" x14ac:dyDescent="0.15" r="1283" spans="1:3">
      <c r="A1283" s="22">
        <v>2240507</v>
      </c>
      <c r="B1283" s="22" t="s">
        <v>1753</v>
      </c>
      <c r="C1283" s="48">
        <v>0</v>
      </c>
    </row>
    <row ht="17.0" customHeight="1" x14ac:dyDescent="0.15" r="1284" spans="1:3">
      <c r="A1284" s="22">
        <v>2240508</v>
      </c>
      <c r="B1284" s="22" t="s">
        <v>1754</v>
      </c>
      <c r="C1284" s="48">
        <v>0</v>
      </c>
    </row>
    <row ht="17.0" customHeight="1" x14ac:dyDescent="0.15" r="1285" spans="1:3">
      <c r="A1285" s="22">
        <v>2240509</v>
      </c>
      <c r="B1285" s="22" t="s">
        <v>1755</v>
      </c>
      <c r="C1285" s="48">
        <v>0</v>
      </c>
    </row>
    <row ht="17.0" customHeight="1" x14ac:dyDescent="0.15" r="1286" spans="1:3">
      <c r="A1286" s="22">
        <v>2240510</v>
      </c>
      <c r="B1286" s="22" t="s">
        <v>1756</v>
      </c>
      <c r="C1286" s="48">
        <v>5</v>
      </c>
    </row>
    <row ht="17.0" customHeight="1" x14ac:dyDescent="0.15" r="1287" spans="1:3">
      <c r="A1287" s="22">
        <v>2240550</v>
      </c>
      <c r="B1287" s="22" t="s">
        <v>1757</v>
      </c>
      <c r="C1287" s="48">
        <v>0</v>
      </c>
    </row>
    <row ht="17.0" customHeight="1" x14ac:dyDescent="0.15" r="1288" spans="1:3">
      <c r="A1288" s="22">
        <v>2240599</v>
      </c>
      <c r="B1288" s="22" t="s">
        <v>1758</v>
      </c>
      <c r="C1288" s="48">
        <v>0</v>
      </c>
    </row>
    <row ht="17.0" customHeight="1" x14ac:dyDescent="0.15" r="1289" spans="1:3">
      <c r="A1289" s="22">
        <v>22406</v>
      </c>
      <c r="B1289" s="46" t="s">
        <v>1759</v>
      </c>
      <c r="C1289" s="45">
        <f>SUM(C1290:C1292)</f>
        <v>178</v>
      </c>
    </row>
    <row ht="17.0" customHeight="1" x14ac:dyDescent="0.15" r="1290" spans="1:3">
      <c r="A1290" s="22">
        <v>2240601</v>
      </c>
      <c r="B1290" s="22" t="s">
        <v>1760</v>
      </c>
      <c r="C1290" s="48">
        <v>40</v>
      </c>
    </row>
    <row ht="17.0" customHeight="1" x14ac:dyDescent="0.15" r="1291" spans="1:3">
      <c r="A1291" s="22">
        <v>2240602</v>
      </c>
      <c r="B1291" s="22" t="s">
        <v>1761</v>
      </c>
      <c r="C1291" s="48">
        <v>53</v>
      </c>
    </row>
    <row ht="17.0" customHeight="1" x14ac:dyDescent="0.15" r="1292" spans="1:3">
      <c r="A1292" s="22">
        <v>2240699</v>
      </c>
      <c r="B1292" s="22" t="s">
        <v>1762</v>
      </c>
      <c r="C1292" s="48">
        <v>85</v>
      </c>
    </row>
    <row ht="17.0" customHeight="1" x14ac:dyDescent="0.15" r="1293" spans="1:3">
      <c r="A1293" s="22">
        <v>22407</v>
      </c>
      <c r="B1293" s="46" t="s">
        <v>1763</v>
      </c>
      <c r="C1293" s="45">
        <f>SUM(C1294:C1296)</f>
        <v>676</v>
      </c>
    </row>
    <row ht="17.0" customHeight="1" x14ac:dyDescent="0.15" r="1294" spans="1:3">
      <c r="A1294" s="22">
        <v>2240703</v>
      </c>
      <c r="B1294" s="22" t="s">
        <v>1764</v>
      </c>
      <c r="C1294" s="48">
        <v>460</v>
      </c>
    </row>
    <row ht="17.0" customHeight="1" x14ac:dyDescent="0.15" r="1295" spans="1:3">
      <c r="A1295" s="22">
        <v>2240704</v>
      </c>
      <c r="B1295" s="22" t="s">
        <v>1765</v>
      </c>
      <c r="C1295" s="48">
        <v>9</v>
      </c>
    </row>
    <row ht="17.0" customHeight="1" x14ac:dyDescent="0.15" r="1296" spans="1:3">
      <c r="A1296" s="22">
        <v>2240799</v>
      </c>
      <c r="B1296" s="22" t="s">
        <v>1766</v>
      </c>
      <c r="C1296" s="48">
        <v>207</v>
      </c>
    </row>
    <row ht="17.0" customHeight="1" x14ac:dyDescent="0.15" r="1297" spans="1:3">
      <c r="A1297" s="22">
        <v>22499</v>
      </c>
      <c r="B1297" s="46" t="s">
        <v>1767</v>
      </c>
      <c r="C1297" s="45">
        <f>C1298</f>
        <v>1446</v>
      </c>
    </row>
    <row ht="17.0" customHeight="1" x14ac:dyDescent="0.15" r="1298" spans="1:3">
      <c r="A1298" s="22">
        <v>2249999</v>
      </c>
      <c r="B1298" s="22" t="s">
        <v>1768</v>
      </c>
      <c r="C1298" s="48">
        <v>1446</v>
      </c>
    </row>
    <row ht="17.0" customHeight="1" x14ac:dyDescent="0.15" r="1299" spans="1:3">
      <c r="A1299" s="22">
        <v>229</v>
      </c>
      <c r="B1299" s="46" t="s">
        <v>1769</v>
      </c>
      <c r="C1299" s="45">
        <f>C1300</f>
        <v>407</v>
      </c>
    </row>
    <row ht="17.0" customHeight="1" x14ac:dyDescent="0.15" r="1300" spans="1:3">
      <c r="A1300" s="22">
        <v>22999</v>
      </c>
      <c r="B1300" s="46" t="s">
        <v>1770</v>
      </c>
      <c r="C1300" s="45">
        <f>C1301</f>
        <v>407</v>
      </c>
    </row>
    <row ht="17.0" customHeight="1" x14ac:dyDescent="0.15" r="1301" spans="1:3">
      <c r="A1301" s="22">
        <v>2299999</v>
      </c>
      <c r="B1301" s="22" t="s">
        <v>1771</v>
      </c>
      <c r="C1301" s="48">
        <v>407</v>
      </c>
    </row>
    <row ht="17.0" customHeight="1" x14ac:dyDescent="0.15" r="1302" spans="1:3">
      <c r="A1302" s="22">
        <v>232</v>
      </c>
      <c r="B1302" s="46" t="s">
        <v>1772</v>
      </c>
      <c r="C1302" s="45">
        <f>SUM(C1303,C1304,C1309)</f>
        <v>3037</v>
      </c>
    </row>
    <row ht="17.0" customHeight="1" x14ac:dyDescent="0.15" r="1303" spans="1:3">
      <c r="A1303" s="22">
        <v>23201</v>
      </c>
      <c r="B1303" s="46" t="s">
        <v>1773</v>
      </c>
      <c r="C1303" s="48">
        <v>0</v>
      </c>
    </row>
    <row ht="17.0" customHeight="1" x14ac:dyDescent="0.15" r="1304" spans="1:3">
      <c r="A1304" s="22">
        <v>23202</v>
      </c>
      <c r="B1304" s="46" t="s">
        <v>1774</v>
      </c>
      <c r="C1304" s="45">
        <f>SUM(C1305:C1308)</f>
        <v>0</v>
      </c>
    </row>
    <row ht="17.0" customHeight="1" x14ac:dyDescent="0.15" r="1305" spans="1:3">
      <c r="A1305" s="22">
        <v>2320201</v>
      </c>
      <c r="B1305" s="22" t="s">
        <v>1775</v>
      </c>
      <c r="C1305" s="48">
        <v>0</v>
      </c>
    </row>
    <row ht="17.0" customHeight="1" x14ac:dyDescent="0.15" r="1306" spans="1:3">
      <c r="A1306" s="22">
        <v>2320202</v>
      </c>
      <c r="B1306" s="22" t="s">
        <v>1776</v>
      </c>
      <c r="C1306" s="48">
        <v>0</v>
      </c>
    </row>
    <row ht="17.0" customHeight="1" x14ac:dyDescent="0.15" r="1307" spans="1:3">
      <c r="A1307" s="22">
        <v>2320203</v>
      </c>
      <c r="B1307" s="22" t="s">
        <v>1777</v>
      </c>
      <c r="C1307" s="48">
        <v>0</v>
      </c>
    </row>
    <row ht="17.0" customHeight="1" x14ac:dyDescent="0.15" r="1308" spans="1:3">
      <c r="A1308" s="22">
        <v>2320299</v>
      </c>
      <c r="B1308" s="22" t="s">
        <v>1778</v>
      </c>
      <c r="C1308" s="48">
        <v>0</v>
      </c>
    </row>
    <row ht="17.0" customHeight="1" x14ac:dyDescent="0.15" r="1309" spans="1:3">
      <c r="A1309" s="22">
        <v>23203</v>
      </c>
      <c r="B1309" s="46" t="s">
        <v>1779</v>
      </c>
      <c r="C1309" s="45">
        <f>SUM(C1310:C1313)</f>
        <v>3037</v>
      </c>
    </row>
    <row ht="17.25" customHeight="1" x14ac:dyDescent="0.15" r="1310" spans="1:3">
      <c r="A1310" s="22">
        <v>2320301</v>
      </c>
      <c r="B1310" s="22" t="s">
        <v>1780</v>
      </c>
      <c r="C1310" s="48">
        <v>3037</v>
      </c>
    </row>
    <row ht="17.0" customHeight="1" x14ac:dyDescent="0.15" r="1311" spans="1:3">
      <c r="A1311" s="22">
        <v>2320302</v>
      </c>
      <c r="B1311" s="22" t="s">
        <v>1781</v>
      </c>
      <c r="C1311" s="48">
        <v>0</v>
      </c>
    </row>
    <row ht="17.0" customHeight="1" x14ac:dyDescent="0.15" r="1312" spans="1:3">
      <c r="A1312" s="22">
        <v>2320303</v>
      </c>
      <c r="B1312" s="22" t="s">
        <v>1782</v>
      </c>
      <c r="C1312" s="48">
        <v>0</v>
      </c>
    </row>
    <row ht="17.0" customHeight="1" x14ac:dyDescent="0.15" r="1313" spans="1:3">
      <c r="A1313" s="22">
        <v>2320399</v>
      </c>
      <c r="B1313" s="22" t="s">
        <v>1783</v>
      </c>
      <c r="C1313" s="48">
        <v>0</v>
      </c>
    </row>
    <row ht="17.0" customHeight="1" x14ac:dyDescent="0.15" r="1314" spans="1:3">
      <c r="A1314" s="22">
        <v>233</v>
      </c>
      <c r="B1314" s="46" t="s">
        <v>1784</v>
      </c>
      <c r="C1314" s="45">
        <f>C1315+C1316+C1317</f>
        <v>26</v>
      </c>
    </row>
    <row ht="17.0" customHeight="1" x14ac:dyDescent="0.15" r="1315" spans="1:3">
      <c r="A1315" s="22">
        <v>23301</v>
      </c>
      <c r="B1315" s="46" t="s">
        <v>1785</v>
      </c>
      <c r="C1315" s="48">
        <v>0</v>
      </c>
    </row>
    <row ht="17.0" customHeight="1" x14ac:dyDescent="0.15" r="1316" spans="1:3">
      <c r="A1316" s="22">
        <v>23302</v>
      </c>
      <c r="B1316" s="46" t="s">
        <v>1786</v>
      </c>
      <c r="C1316" s="48">
        <v>0</v>
      </c>
    </row>
    <row ht="17.0" customHeight="1" x14ac:dyDescent="0.15" r="1317" spans="1:3">
      <c r="A1317" s="22">
        <v>23303</v>
      </c>
      <c r="B1317" s="46" t="s">
        <v>1787</v>
      </c>
      <c r="C1317" s="48">
        <v>26</v>
      </c>
    </row>
  </sheetData>
  <mergeCells count="3">
    <mergeCell ref="A1:C1"/>
    <mergeCell ref="A2:C2"/>
    <mergeCell ref="A3:C3"/>
  </mergeCells>
  <phoneticPr fontId="0" type="noConversion"/>
  <printOptions gridLines="1"/>
  <pageMargins left="0.7499999887361302" right="0.7499999887361302" top="0.9999999849815069" bottom="0.9999999849815069" header="0.0" footer="0.0"/>
  <pageSetup paperSize="1"/>
  <headerFooter>
    <oddHeader>&amp;L&amp;C&amp;"宋体,常规"&amp;12&amp;A&amp;R</oddHeader>
    <oddFooter>&amp;L&amp;C&amp;"宋体,常规"&amp;12Page &amp;"宋体,常规"&amp;12&amp;P&amp;R</oddFooter>
  </headerFooter>
  <extLst>
    <ext uri="{2D9387EB-5337-4D45-933B-B4D357D02E09}">
      <gutter val="0.0" pos="0"/>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F77"/>
  <sheetViews>
    <sheetView showGridLines="0" showZeros="0" zoomScaleNormal="100" topLeftCell="A1" workbookViewId="0">
      <selection activeCell="A1" activeCellId="0" sqref="A1:F1"/>
    </sheetView>
  </sheetViews>
  <sheetFormatPr defaultRowHeight="15.75" customHeight="1" defaultColWidth="9.0" x14ac:dyDescent="0.15"/>
  <cols>
    <col min="1" max="1" width="9.5" customWidth="1"/>
    <col min="2" max="2" width="34.75" customWidth="1"/>
    <col min="3" max="6" width="19.625" customWidth="1"/>
  </cols>
  <sheetData>
    <row ht="36.75" customHeight="1" x14ac:dyDescent="0.15" r="1" spans="1:6">
      <c r="A1" s="119" t="s">
        <v>1788</v>
      </c>
    </row>
    <row ht="17.0" customHeight="1" x14ac:dyDescent="0.15" r="2" spans="1:6">
      <c r="A2" s="51"/>
      <c r="B2" s="51"/>
      <c r="D2" s="43"/>
      <c r="E2" s="43"/>
      <c r="F2" s="43" t="s">
        <v>49</v>
      </c>
    </row>
    <row ht="17.0" customHeight="1" x14ac:dyDescent="0.15" r="3" spans="1:6">
      <c r="A3" s="51"/>
      <c r="B3" s="51"/>
      <c r="D3" s="43"/>
      <c r="E3" s="43"/>
      <c r="F3" s="43" t="s">
        <v>96</v>
      </c>
    </row>
    <row ht="17.0" customHeight="1" x14ac:dyDescent="0.15" r="4" spans="1:6">
      <c r="A4" s="171" t="s">
        <v>97</v>
      </c>
      <c r="B4" s="171" t="s">
        <v>98</v>
      </c>
      <c r="C4" s="171" t="s">
        <v>1789</v>
      </c>
      <c r="D4" s="171"/>
      <c r="E4" s="171" t="s">
        <v>1790</v>
      </c>
      <c r="F4" s="171"/>
    </row>
    <row ht="21.0" customHeight="1" x14ac:dyDescent="0.15" r="5" spans="1:6">
      <c r="A5" s="170"/>
      <c r="B5" s="170"/>
      <c r="C5" s="52" t="s">
        <v>772</v>
      </c>
      <c r="D5" s="52" t="s">
        <v>1791</v>
      </c>
      <c r="E5" s="52" t="s">
        <v>772</v>
      </c>
      <c r="F5" s="52" t="s">
        <v>1791</v>
      </c>
    </row>
    <row ht="17.0" customHeight="1" x14ac:dyDescent="0.15" r="6" spans="1:6">
      <c r="A6" s="46"/>
      <c r="B6" s="44" t="s">
        <v>772</v>
      </c>
      <c r="C6" s="45">
        <f>SUM(C7,C12,C23,C31,C38,C42,C45,C49,C54,C60,C64,C69,C72)</f>
        <v>526923</v>
      </c>
      <c r="D6" s="45">
        <f>SUM(D7,D12,D23,D31,D38,D42,D45,D49,D54,D60,D64,D69,D72)</f>
        <v>114547</v>
      </c>
      <c r="E6" s="45">
        <f>SUM(E7,E12,E23,E31,E38,E42,E45,E49,E54,E60,E64,E69,E72)</f>
        <v>544482</v>
      </c>
      <c r="F6" s="45">
        <f>SUM(F7,F12,F23,F31,F38,F42,F45,F49,F54,F60,F64,F69,F72)</f>
        <v>97684</v>
      </c>
    </row>
    <row ht="17.0" customHeight="1" x14ac:dyDescent="0.15" r="7" spans="1:6">
      <c r="A7" s="22">
        <v>501</v>
      </c>
      <c r="B7" s="49" t="s">
        <v>1792</v>
      </c>
      <c r="C7" s="53">
        <v>43631</v>
      </c>
      <c r="D7" s="45">
        <f>SUM(D8:D11)</f>
        <v>35795</v>
      </c>
      <c r="E7" s="53">
        <v>38486</v>
      </c>
      <c r="F7" s="45">
        <f>SUM(F8:F11)</f>
        <v>35117</v>
      </c>
    </row>
    <row ht="17.0" customHeight="1" x14ac:dyDescent="0.15" r="8" spans="1:6">
      <c r="A8" s="22">
        <v>50101</v>
      </c>
      <c r="B8" s="50" t="s">
        <v>1793</v>
      </c>
      <c r="C8" s="53">
        <v>22188</v>
      </c>
      <c r="D8" s="53">
        <v>21379</v>
      </c>
      <c r="E8" s="53">
        <v>21270</v>
      </c>
      <c r="F8" s="53">
        <v>19926</v>
      </c>
    </row>
    <row ht="17.0" customHeight="1" x14ac:dyDescent="0.15" r="9" spans="1:6">
      <c r="A9" s="22">
        <v>50102</v>
      </c>
      <c r="B9" s="50" t="s">
        <v>1794</v>
      </c>
      <c r="C9" s="53">
        <v>9455</v>
      </c>
      <c r="D9" s="53">
        <v>9087</v>
      </c>
      <c r="E9" s="53">
        <v>9261</v>
      </c>
      <c r="F9" s="53">
        <v>7948</v>
      </c>
    </row>
    <row ht="17.0" customHeight="1" x14ac:dyDescent="0.15" r="10" spans="1:6">
      <c r="A10" s="22">
        <v>50103</v>
      </c>
      <c r="B10" s="50" t="s">
        <v>1795</v>
      </c>
      <c r="C10" s="53">
        <v>3786</v>
      </c>
      <c r="D10" s="53">
        <v>3784</v>
      </c>
      <c r="E10" s="53">
        <v>3463</v>
      </c>
      <c r="F10" s="53">
        <v>3463</v>
      </c>
    </row>
    <row ht="17.0" customHeight="1" x14ac:dyDescent="0.15" r="11" spans="1:6">
      <c r="A11" s="22">
        <v>50199</v>
      </c>
      <c r="B11" s="50" t="s">
        <v>1796</v>
      </c>
      <c r="C11" s="53">
        <v>8202</v>
      </c>
      <c r="D11" s="53">
        <v>1545</v>
      </c>
      <c r="E11" s="53">
        <v>4492</v>
      </c>
      <c r="F11" s="53">
        <v>3780</v>
      </c>
    </row>
    <row ht="17.0" customHeight="1" x14ac:dyDescent="0.15" r="12" spans="1:6">
      <c r="A12" s="22">
        <v>502</v>
      </c>
      <c r="B12" s="49" t="s">
        <v>1797</v>
      </c>
      <c r="C12" s="53">
        <v>54172</v>
      </c>
      <c r="D12" s="45">
        <f>SUM(D13:D22)</f>
        <v>4679</v>
      </c>
      <c r="E12" s="53">
        <v>37510</v>
      </c>
      <c r="F12" s="45">
        <f>SUM(F13:F22)</f>
        <v>3365</v>
      </c>
    </row>
    <row ht="17.0" customHeight="1" x14ac:dyDescent="0.15" r="13" spans="1:6">
      <c r="A13" s="22">
        <v>50201</v>
      </c>
      <c r="B13" s="50" t="s">
        <v>1798</v>
      </c>
      <c r="C13" s="53">
        <v>8677</v>
      </c>
      <c r="D13" s="53">
        <v>4126</v>
      </c>
      <c r="E13" s="53">
        <v>8549</v>
      </c>
      <c r="F13" s="53">
        <v>2831</v>
      </c>
    </row>
    <row ht="17.0" customHeight="1" x14ac:dyDescent="0.15" r="14" spans="1:6">
      <c r="A14" s="22">
        <v>50202</v>
      </c>
      <c r="B14" s="50" t="s">
        <v>1799</v>
      </c>
      <c r="C14" s="53">
        <v>230</v>
      </c>
      <c r="D14" s="53">
        <v>0</v>
      </c>
      <c r="E14" s="53">
        <v>101</v>
      </c>
      <c r="F14" s="53">
        <v>0</v>
      </c>
    </row>
    <row ht="17.0" customHeight="1" x14ac:dyDescent="0.15" r="15" spans="1:6">
      <c r="A15" s="22">
        <v>50203</v>
      </c>
      <c r="B15" s="50" t="s">
        <v>1800</v>
      </c>
      <c r="C15" s="53">
        <v>1335</v>
      </c>
      <c r="D15" s="53">
        <v>4</v>
      </c>
      <c r="E15" s="53">
        <v>222</v>
      </c>
      <c r="F15" s="53">
        <v>3</v>
      </c>
    </row>
    <row ht="17.0" customHeight="1" x14ac:dyDescent="0.15" r="16" spans="1:6">
      <c r="A16" s="22">
        <v>50204</v>
      </c>
      <c r="B16" s="50" t="s">
        <v>1801</v>
      </c>
      <c r="C16" s="53">
        <v>525</v>
      </c>
      <c r="D16" s="53">
        <v>20</v>
      </c>
      <c r="E16" s="53">
        <v>444</v>
      </c>
      <c r="F16" s="53">
        <v>14</v>
      </c>
    </row>
    <row ht="17.0" customHeight="1" x14ac:dyDescent="0.15" r="17" spans="1:6">
      <c r="A17" s="22">
        <v>50205</v>
      </c>
      <c r="B17" s="50" t="s">
        <v>1802</v>
      </c>
      <c r="C17" s="53">
        <v>24074</v>
      </c>
      <c r="D17" s="53">
        <v>73</v>
      </c>
      <c r="E17" s="53">
        <v>12678</v>
      </c>
      <c r="F17" s="53">
        <v>64</v>
      </c>
    </row>
    <row ht="17.0" customHeight="1" x14ac:dyDescent="0.15" r="18" spans="1:6">
      <c r="A18" s="22">
        <v>50206</v>
      </c>
      <c r="B18" s="50" t="s">
        <v>1803</v>
      </c>
      <c r="C18" s="53">
        <v>0</v>
      </c>
      <c r="D18" s="53">
        <v>0</v>
      </c>
      <c r="E18" s="53">
        <v>0</v>
      </c>
      <c r="F18" s="53">
        <v>0</v>
      </c>
    </row>
    <row ht="17.0" customHeight="1" x14ac:dyDescent="0.15" r="19" spans="1:6">
      <c r="A19" s="22">
        <v>50207</v>
      </c>
      <c r="B19" s="50" t="s">
        <v>1804</v>
      </c>
      <c r="C19" s="53">
        <v>0</v>
      </c>
      <c r="D19" s="53">
        <v>0</v>
      </c>
      <c r="E19" s="53">
        <v>0</v>
      </c>
      <c r="F19" s="53">
        <v>0</v>
      </c>
    </row>
    <row ht="17.0" customHeight="1" x14ac:dyDescent="0.15" r="20" spans="1:6">
      <c r="A20" s="22">
        <v>50208</v>
      </c>
      <c r="B20" s="50" t="s">
        <v>1805</v>
      </c>
      <c r="C20" s="53">
        <v>239</v>
      </c>
      <c r="D20" s="53">
        <v>239</v>
      </c>
      <c r="E20" s="53">
        <v>249</v>
      </c>
      <c r="F20" s="53">
        <v>249</v>
      </c>
    </row>
    <row ht="17.0" customHeight="1" x14ac:dyDescent="0.15" r="21" spans="1:6">
      <c r="A21" s="22">
        <v>50209</v>
      </c>
      <c r="B21" s="50" t="s">
        <v>1806</v>
      </c>
      <c r="C21" s="53">
        <v>3072</v>
      </c>
      <c r="D21" s="53">
        <v>67</v>
      </c>
      <c r="E21" s="53">
        <v>2213</v>
      </c>
      <c r="F21" s="53">
        <v>69</v>
      </c>
    </row>
    <row ht="17.0" customHeight="1" x14ac:dyDescent="0.15" r="22" spans="1:6">
      <c r="A22" s="22">
        <v>50299</v>
      </c>
      <c r="B22" s="50" t="s">
        <v>1807</v>
      </c>
      <c r="C22" s="53">
        <v>16020</v>
      </c>
      <c r="D22" s="53">
        <v>150</v>
      </c>
      <c r="E22" s="53">
        <v>13054</v>
      </c>
      <c r="F22" s="53">
        <v>135</v>
      </c>
    </row>
    <row ht="17.0" customHeight="1" x14ac:dyDescent="0.15" r="23" spans="1:6">
      <c r="A23" s="22">
        <v>503</v>
      </c>
      <c r="B23" s="49" t="s">
        <v>1808</v>
      </c>
      <c r="C23" s="53">
        <v>129023</v>
      </c>
      <c r="D23" s="45">
        <f>SUM(D24:D30)</f>
        <v>0</v>
      </c>
      <c r="E23" s="53">
        <v>147359</v>
      </c>
      <c r="F23" s="45">
        <f>SUM(F24:F30)</f>
        <v>0</v>
      </c>
    </row>
    <row ht="17.0" customHeight="1" x14ac:dyDescent="0.15" r="24" spans="1:6">
      <c r="A24" s="22">
        <v>50301</v>
      </c>
      <c r="B24" s="50" t="s">
        <v>1809</v>
      </c>
      <c r="C24" s="53">
        <v>677</v>
      </c>
      <c r="D24" s="53">
        <v>0</v>
      </c>
      <c r="E24" s="53">
        <v>423</v>
      </c>
      <c r="F24" s="53">
        <v>0</v>
      </c>
    </row>
    <row ht="17.0" customHeight="1" x14ac:dyDescent="0.15" r="25" spans="1:6">
      <c r="A25" s="22">
        <v>50302</v>
      </c>
      <c r="B25" s="50" t="s">
        <v>1810</v>
      </c>
      <c r="C25" s="53">
        <v>27528</v>
      </c>
      <c r="D25" s="53">
        <v>0</v>
      </c>
      <c r="E25" s="53">
        <v>35294</v>
      </c>
      <c r="F25" s="53">
        <v>0</v>
      </c>
    </row>
    <row ht="17.0" customHeight="1" x14ac:dyDescent="0.15" r="26" spans="1:6">
      <c r="A26" s="22">
        <v>50303</v>
      </c>
      <c r="B26" s="50" t="s">
        <v>1811</v>
      </c>
      <c r="C26" s="53">
        <v>0</v>
      </c>
      <c r="D26" s="53">
        <v>0</v>
      </c>
      <c r="E26" s="53">
        <v>0</v>
      </c>
      <c r="F26" s="53">
        <v>0</v>
      </c>
    </row>
    <row ht="17.0" customHeight="1" x14ac:dyDescent="0.15" r="27" spans="1:6">
      <c r="A27" s="22">
        <v>50305</v>
      </c>
      <c r="B27" s="50" t="s">
        <v>1812</v>
      </c>
      <c r="C27" s="53">
        <v>2226</v>
      </c>
      <c r="D27" s="53">
        <v>0</v>
      </c>
      <c r="E27" s="53">
        <v>10930</v>
      </c>
      <c r="F27" s="53">
        <v>0</v>
      </c>
    </row>
    <row ht="17.0" customHeight="1" x14ac:dyDescent="0.15" r="28" spans="1:6">
      <c r="A28" s="22">
        <v>50306</v>
      </c>
      <c r="B28" s="50" t="s">
        <v>1813</v>
      </c>
      <c r="C28" s="53">
        <v>2335</v>
      </c>
      <c r="D28" s="53">
        <v>0</v>
      </c>
      <c r="E28" s="53">
        <v>1030</v>
      </c>
      <c r="F28" s="53">
        <v>0</v>
      </c>
    </row>
    <row ht="17.0" customHeight="1" x14ac:dyDescent="0.15" r="29" spans="1:6">
      <c r="A29" s="22">
        <v>50307</v>
      </c>
      <c r="B29" s="50" t="s">
        <v>1814</v>
      </c>
      <c r="C29" s="53">
        <v>2060</v>
      </c>
      <c r="D29" s="53">
        <v>0</v>
      </c>
      <c r="E29" s="53">
        <v>9</v>
      </c>
      <c r="F29" s="53">
        <v>0</v>
      </c>
    </row>
    <row ht="17.0" customHeight="1" x14ac:dyDescent="0.15" r="30" spans="1:6">
      <c r="A30" s="22">
        <v>50399</v>
      </c>
      <c r="B30" s="50" t="s">
        <v>1815</v>
      </c>
      <c r="C30" s="53">
        <v>94197</v>
      </c>
      <c r="D30" s="53">
        <v>0</v>
      </c>
      <c r="E30" s="53">
        <v>99673</v>
      </c>
      <c r="F30" s="53">
        <v>0</v>
      </c>
    </row>
    <row ht="17.0" customHeight="1" x14ac:dyDescent="0.15" r="31" spans="1:6">
      <c r="A31" s="22">
        <v>504</v>
      </c>
      <c r="B31" s="49" t="s">
        <v>1816</v>
      </c>
      <c r="C31" s="53">
        <v>13978</v>
      </c>
      <c r="D31" s="45">
        <f>SUM(D32:D37)</f>
        <v>0</v>
      </c>
      <c r="E31" s="53">
        <v>20075</v>
      </c>
      <c r="F31" s="45">
        <f>SUM(F32:F37)</f>
        <v>0</v>
      </c>
    </row>
    <row ht="17.0" customHeight="1" x14ac:dyDescent="0.15" r="32" spans="1:6">
      <c r="A32" s="22">
        <v>50401</v>
      </c>
      <c r="B32" s="50" t="s">
        <v>1809</v>
      </c>
      <c r="C32" s="53">
        <v>1521</v>
      </c>
      <c r="D32" s="53">
        <v>0</v>
      </c>
      <c r="E32" s="53">
        <v>5190</v>
      </c>
      <c r="F32" s="53">
        <v>0</v>
      </c>
    </row>
    <row ht="17.0" customHeight="1" x14ac:dyDescent="0.15" r="33" spans="1:6">
      <c r="A33" s="22">
        <v>50402</v>
      </c>
      <c r="B33" s="50" t="s">
        <v>1810</v>
      </c>
      <c r="C33" s="53">
        <v>891</v>
      </c>
      <c r="D33" s="53">
        <v>0</v>
      </c>
      <c r="E33" s="53">
        <v>2645</v>
      </c>
      <c r="F33" s="53">
        <v>0</v>
      </c>
    </row>
    <row ht="17.0" customHeight="1" x14ac:dyDescent="0.15" r="34" spans="1:6">
      <c r="A34" s="22">
        <v>50403</v>
      </c>
      <c r="B34" s="50" t="s">
        <v>1811</v>
      </c>
      <c r="C34" s="53">
        <v>0</v>
      </c>
      <c r="D34" s="53">
        <v>0</v>
      </c>
      <c r="E34" s="53">
        <v>0</v>
      </c>
      <c r="F34" s="53">
        <v>0</v>
      </c>
    </row>
    <row ht="17.0" customHeight="1" x14ac:dyDescent="0.15" r="35" spans="1:6">
      <c r="A35" s="22">
        <v>50404</v>
      </c>
      <c r="B35" s="50" t="s">
        <v>1813</v>
      </c>
      <c r="C35" s="53">
        <v>488</v>
      </c>
      <c r="D35" s="53">
        <v>0</v>
      </c>
      <c r="E35" s="53">
        <v>177</v>
      </c>
      <c r="F35" s="53">
        <v>0</v>
      </c>
    </row>
    <row ht="17.0" customHeight="1" x14ac:dyDescent="0.15" r="36" spans="1:6">
      <c r="A36" s="22">
        <v>50405</v>
      </c>
      <c r="B36" s="50" t="s">
        <v>1814</v>
      </c>
      <c r="C36" s="53">
        <v>0</v>
      </c>
      <c r="D36" s="53">
        <v>0</v>
      </c>
      <c r="E36" s="53">
        <v>145</v>
      </c>
      <c r="F36" s="53">
        <v>0</v>
      </c>
    </row>
    <row ht="17.0" customHeight="1" x14ac:dyDescent="0.15" r="37" spans="1:6">
      <c r="A37" s="22">
        <v>50499</v>
      </c>
      <c r="B37" s="50" t="s">
        <v>1815</v>
      </c>
      <c r="C37" s="53">
        <v>11078</v>
      </c>
      <c r="D37" s="53">
        <v>0</v>
      </c>
      <c r="E37" s="53">
        <v>11918</v>
      </c>
      <c r="F37" s="53">
        <v>0</v>
      </c>
    </row>
    <row ht="17.0" customHeight="1" x14ac:dyDescent="0.15" r="38" spans="1:6">
      <c r="A38" s="22">
        <v>505</v>
      </c>
      <c r="B38" s="49" t="s">
        <v>1817</v>
      </c>
      <c r="C38" s="53">
        <v>103650</v>
      </c>
      <c r="D38" s="45">
        <f>SUM(D39:D41)</f>
        <v>66636</v>
      </c>
      <c r="E38" s="53">
        <v>88416</v>
      </c>
      <c r="F38" s="45">
        <f>SUM(F39:F41)</f>
        <v>53343</v>
      </c>
    </row>
    <row ht="17.0" customHeight="1" x14ac:dyDescent="0.15" r="39" spans="1:6">
      <c r="A39" s="22">
        <v>50501</v>
      </c>
      <c r="B39" s="50" t="s">
        <v>1818</v>
      </c>
      <c r="C39" s="53">
        <v>73237</v>
      </c>
      <c r="D39" s="53">
        <v>62620</v>
      </c>
      <c r="E39" s="53">
        <v>60844</v>
      </c>
      <c r="F39" s="53">
        <v>51064</v>
      </c>
    </row>
    <row ht="17.0" customHeight="1" x14ac:dyDescent="0.15" r="40" spans="1:6">
      <c r="A40" s="22">
        <v>50502</v>
      </c>
      <c r="B40" s="50" t="s">
        <v>1819</v>
      </c>
      <c r="C40" s="53">
        <v>30413</v>
      </c>
      <c r="D40" s="53">
        <v>4016</v>
      </c>
      <c r="E40" s="53">
        <v>27572</v>
      </c>
      <c r="F40" s="53">
        <v>2279</v>
      </c>
    </row>
    <row ht="17.0" customHeight="1" x14ac:dyDescent="0.15" r="41" spans="1:6">
      <c r="A41" s="22">
        <v>50599</v>
      </c>
      <c r="B41" s="50" t="s">
        <v>1820</v>
      </c>
      <c r="C41" s="53">
        <v>0</v>
      </c>
      <c r="D41" s="53">
        <v>0</v>
      </c>
      <c r="E41" s="53">
        <v>0</v>
      </c>
      <c r="F41" s="53">
        <v>0</v>
      </c>
    </row>
    <row ht="17.0" customHeight="1" x14ac:dyDescent="0.15" r="42" spans="1:6">
      <c r="A42" s="22">
        <v>506</v>
      </c>
      <c r="B42" s="49" t="s">
        <v>1821</v>
      </c>
      <c r="C42" s="53">
        <v>58085</v>
      </c>
      <c r="D42" s="45">
        <f>SUM(D43:D44)</f>
        <v>0</v>
      </c>
      <c r="E42" s="53">
        <v>69055</v>
      </c>
      <c r="F42" s="45">
        <f>SUM(F43:F44)</f>
        <v>0</v>
      </c>
    </row>
    <row ht="17.0" customHeight="1" x14ac:dyDescent="0.15" r="43" spans="1:6">
      <c r="A43" s="22">
        <v>50601</v>
      </c>
      <c r="B43" s="50" t="s">
        <v>1822</v>
      </c>
      <c r="C43" s="53">
        <v>56505</v>
      </c>
      <c r="D43" s="53">
        <v>0</v>
      </c>
      <c r="E43" s="53">
        <v>67098</v>
      </c>
      <c r="F43" s="53">
        <v>0</v>
      </c>
    </row>
    <row ht="17.0" customHeight="1" x14ac:dyDescent="0.15" r="44" spans="1:6">
      <c r="A44" s="22">
        <v>50602</v>
      </c>
      <c r="B44" s="50" t="s">
        <v>1823</v>
      </c>
      <c r="C44" s="53">
        <v>1580</v>
      </c>
      <c r="D44" s="53">
        <v>0</v>
      </c>
      <c r="E44" s="53">
        <v>1957</v>
      </c>
      <c r="F44" s="53">
        <v>0</v>
      </c>
    </row>
    <row ht="17.0" customHeight="1" x14ac:dyDescent="0.15" r="45" spans="1:6">
      <c r="A45" s="22">
        <v>507</v>
      </c>
      <c r="B45" s="49" t="s">
        <v>1824</v>
      </c>
      <c r="C45" s="53">
        <v>18707</v>
      </c>
      <c r="D45" s="45">
        <f>SUM(D46:D48)</f>
        <v>0</v>
      </c>
      <c r="E45" s="53">
        <v>24224</v>
      </c>
      <c r="F45" s="45">
        <f>SUM(F46:F48)</f>
        <v>0</v>
      </c>
    </row>
    <row ht="17.0" customHeight="1" x14ac:dyDescent="0.15" r="46" spans="1:6">
      <c r="A46" s="22">
        <v>50701</v>
      </c>
      <c r="B46" s="50" t="s">
        <v>1825</v>
      </c>
      <c r="C46" s="53">
        <v>6614</v>
      </c>
      <c r="D46" s="53">
        <v>0</v>
      </c>
      <c r="E46" s="53">
        <v>11006</v>
      </c>
      <c r="F46" s="53">
        <v>0</v>
      </c>
    </row>
    <row ht="17.0" customHeight="1" x14ac:dyDescent="0.15" r="47" spans="1:6">
      <c r="A47" s="22">
        <v>50702</v>
      </c>
      <c r="B47" s="50" t="s">
        <v>1826</v>
      </c>
      <c r="C47" s="53">
        <v>4365</v>
      </c>
      <c r="D47" s="53">
        <v>0</v>
      </c>
      <c r="E47" s="53">
        <v>4422</v>
      </c>
      <c r="F47" s="53">
        <v>0</v>
      </c>
    </row>
    <row ht="17.0" customHeight="1" x14ac:dyDescent="0.15" r="48" spans="1:6">
      <c r="A48" s="22">
        <v>50799</v>
      </c>
      <c r="B48" s="50" t="s">
        <v>1827</v>
      </c>
      <c r="C48" s="53">
        <v>7728</v>
      </c>
      <c r="D48" s="53">
        <v>0</v>
      </c>
      <c r="E48" s="53">
        <v>8796</v>
      </c>
      <c r="F48" s="53">
        <v>0</v>
      </c>
    </row>
    <row ht="17.0" customHeight="1" x14ac:dyDescent="0.15" r="49" spans="1:6">
      <c r="A49" s="22">
        <v>508</v>
      </c>
      <c r="B49" s="49" t="s">
        <v>1828</v>
      </c>
      <c r="C49" s="53">
        <v>2500</v>
      </c>
      <c r="D49" s="45">
        <f>SUM(D50:D53)</f>
        <v>0</v>
      </c>
      <c r="E49" s="53">
        <v>20772</v>
      </c>
      <c r="F49" s="45">
        <f>SUM(F50:F53)</f>
        <v>0</v>
      </c>
    </row>
    <row ht="17.0" customHeight="1" x14ac:dyDescent="0.15" r="50" spans="1:6">
      <c r="A50" s="22">
        <v>50803</v>
      </c>
      <c r="B50" s="50" t="s">
        <v>1829</v>
      </c>
      <c r="C50" s="53">
        <v>2500</v>
      </c>
      <c r="D50" s="53">
        <v>0</v>
      </c>
      <c r="E50" s="53">
        <v>20772</v>
      </c>
      <c r="F50" s="53">
        <v>0</v>
      </c>
    </row>
    <row ht="17.0" customHeight="1" x14ac:dyDescent="0.15" r="51" spans="1:6">
      <c r="A51" s="22">
        <v>50804</v>
      </c>
      <c r="B51" s="50" t="s">
        <v>1830</v>
      </c>
      <c r="C51" s="53">
        <v>0</v>
      </c>
      <c r="D51" s="53">
        <v>0</v>
      </c>
      <c r="E51" s="53">
        <v>0</v>
      </c>
      <c r="F51" s="53">
        <v>0</v>
      </c>
    </row>
    <row ht="17.0" customHeight="1" x14ac:dyDescent="0.15" r="52" spans="1:6">
      <c r="A52" s="22">
        <v>50805</v>
      </c>
      <c r="B52" s="50" t="s">
        <v>1831</v>
      </c>
      <c r="C52" s="53">
        <v>0</v>
      </c>
      <c r="D52" s="53">
        <v>0</v>
      </c>
      <c r="E52" s="53">
        <v>0</v>
      </c>
      <c r="F52" s="53">
        <v>0</v>
      </c>
    </row>
    <row ht="17.0" customHeight="1" x14ac:dyDescent="0.15" r="53" spans="1:6">
      <c r="A53" s="22">
        <v>50899</v>
      </c>
      <c r="B53" s="50" t="s">
        <v>1832</v>
      </c>
      <c r="C53" s="53">
        <v>0</v>
      </c>
      <c r="D53" s="53">
        <v>0</v>
      </c>
      <c r="E53" s="53">
        <v>0</v>
      </c>
      <c r="F53" s="53">
        <v>0</v>
      </c>
    </row>
    <row ht="17.0" customHeight="1" x14ac:dyDescent="0.15" r="54" spans="1:6">
      <c r="A54" s="22">
        <v>509</v>
      </c>
      <c r="B54" s="49" t="s">
        <v>1833</v>
      </c>
      <c r="C54" s="53">
        <v>62587</v>
      </c>
      <c r="D54" s="45">
        <f>SUM(D55:D59)</f>
        <v>7437</v>
      </c>
      <c r="E54" s="53">
        <v>73079</v>
      </c>
      <c r="F54" s="45">
        <f>SUM(F55:F59)</f>
        <v>5859</v>
      </c>
    </row>
    <row ht="17.0" customHeight="1" x14ac:dyDescent="0.15" r="55" spans="1:6">
      <c r="A55" s="22">
        <v>50901</v>
      </c>
      <c r="B55" s="50" t="s">
        <v>1834</v>
      </c>
      <c r="C55" s="53">
        <v>16880</v>
      </c>
      <c r="D55" s="53">
        <v>148</v>
      </c>
      <c r="E55" s="53">
        <v>16266</v>
      </c>
      <c r="F55" s="53">
        <v>151</v>
      </c>
    </row>
    <row ht="17.0" customHeight="1" x14ac:dyDescent="0.15" r="56" spans="1:6">
      <c r="A56" s="22">
        <v>50902</v>
      </c>
      <c r="B56" s="50" t="s">
        <v>1835</v>
      </c>
      <c r="C56" s="53">
        <v>1545</v>
      </c>
      <c r="D56" s="53">
        <v>0</v>
      </c>
      <c r="E56" s="53">
        <v>1724</v>
      </c>
      <c r="F56" s="53">
        <v>0</v>
      </c>
    </row>
    <row ht="17.0" customHeight="1" x14ac:dyDescent="0.15" r="57" spans="1:6">
      <c r="A57" s="22">
        <v>50903</v>
      </c>
      <c r="B57" s="50" t="s">
        <v>1836</v>
      </c>
      <c r="C57" s="53">
        <v>24306</v>
      </c>
      <c r="D57" s="53">
        <v>0</v>
      </c>
      <c r="E57" s="53">
        <v>27681</v>
      </c>
      <c r="F57" s="53">
        <v>0</v>
      </c>
    </row>
    <row ht="17.0" customHeight="1" x14ac:dyDescent="0.15" r="58" spans="1:6">
      <c r="A58" s="22">
        <v>50905</v>
      </c>
      <c r="B58" s="50" t="s">
        <v>1837</v>
      </c>
      <c r="C58" s="53">
        <v>3831</v>
      </c>
      <c r="D58" s="53">
        <v>3748</v>
      </c>
      <c r="E58" s="53">
        <v>3313</v>
      </c>
      <c r="F58" s="53">
        <v>3246</v>
      </c>
    </row>
    <row ht="17.0" customHeight="1" x14ac:dyDescent="0.15" r="59" spans="1:6">
      <c r="A59" s="22">
        <v>50999</v>
      </c>
      <c r="B59" s="50" t="s">
        <v>1838</v>
      </c>
      <c r="C59" s="53">
        <v>16025</v>
      </c>
      <c r="D59" s="53">
        <v>3541</v>
      </c>
      <c r="E59" s="53">
        <v>24095</v>
      </c>
      <c r="F59" s="53">
        <v>2462</v>
      </c>
    </row>
    <row ht="17.0" customHeight="1" x14ac:dyDescent="0.15" r="60" spans="1:6">
      <c r="A60" s="22">
        <v>510</v>
      </c>
      <c r="B60" s="49" t="s">
        <v>1839</v>
      </c>
      <c r="C60" s="53">
        <v>23230</v>
      </c>
      <c r="D60" s="45">
        <f>SUM(D61:D63)</f>
        <v>0</v>
      </c>
      <c r="E60" s="53">
        <v>22065</v>
      </c>
      <c r="F60" s="45">
        <f>SUM(F61:F63)</f>
        <v>0</v>
      </c>
    </row>
    <row ht="17.0" customHeight="1" x14ac:dyDescent="0.15" r="61" spans="1:6">
      <c r="A61" s="22">
        <v>51002</v>
      </c>
      <c r="B61" s="50" t="s">
        <v>1840</v>
      </c>
      <c r="C61" s="53">
        <v>23230</v>
      </c>
      <c r="D61" s="53">
        <v>0</v>
      </c>
      <c r="E61" s="53">
        <v>22053</v>
      </c>
      <c r="F61" s="53">
        <v>0</v>
      </c>
    </row>
    <row ht="17.0" customHeight="1" x14ac:dyDescent="0.15" r="62" spans="1:6">
      <c r="A62" s="22">
        <v>51003</v>
      </c>
      <c r="B62" s="50" t="s">
        <v>1163</v>
      </c>
      <c r="C62" s="53">
        <v>0</v>
      </c>
      <c r="D62" s="53">
        <v>0</v>
      </c>
      <c r="E62" s="53">
        <v>0</v>
      </c>
      <c r="F62" s="53">
        <v>0</v>
      </c>
    </row>
    <row ht="17.0" customHeight="1" x14ac:dyDescent="0.15" r="63" spans="1:6">
      <c r="A63" s="22">
        <v>51004</v>
      </c>
      <c r="B63" s="50" t="s">
        <v>1841</v>
      </c>
      <c r="C63" s="53">
        <v>0</v>
      </c>
      <c r="D63" s="53">
        <v>0</v>
      </c>
      <c r="E63" s="53">
        <v>12</v>
      </c>
      <c r="F63" s="53">
        <v>0</v>
      </c>
    </row>
    <row ht="17.0" customHeight="1" x14ac:dyDescent="0.15" r="64" spans="1:6">
      <c r="A64" s="22">
        <v>511</v>
      </c>
      <c r="B64" s="49" t="s">
        <v>1842</v>
      </c>
      <c r="C64" s="53">
        <v>3050</v>
      </c>
      <c r="D64" s="45">
        <f>SUM(D65:D68)</f>
        <v>0</v>
      </c>
      <c r="E64" s="53">
        <v>3063</v>
      </c>
      <c r="F64" s="45">
        <f>SUM(F65:F68)</f>
        <v>0</v>
      </c>
    </row>
    <row ht="17.0" customHeight="1" x14ac:dyDescent="0.15" r="65" spans="1:6">
      <c r="A65" s="22">
        <v>51101</v>
      </c>
      <c r="B65" s="50" t="s">
        <v>1843</v>
      </c>
      <c r="C65" s="53">
        <v>3037</v>
      </c>
      <c r="D65" s="53">
        <v>0</v>
      </c>
      <c r="E65" s="53">
        <v>3037</v>
      </c>
      <c r="F65" s="53">
        <v>0</v>
      </c>
    </row>
    <row ht="17.0" customHeight="1" x14ac:dyDescent="0.15" r="66" spans="1:6">
      <c r="A66" s="22">
        <v>51102</v>
      </c>
      <c r="B66" s="50" t="s">
        <v>1844</v>
      </c>
      <c r="C66" s="53">
        <v>3</v>
      </c>
      <c r="D66" s="53">
        <v>0</v>
      </c>
      <c r="E66" s="53">
        <v>0</v>
      </c>
      <c r="F66" s="53">
        <v>0</v>
      </c>
    </row>
    <row ht="17.0" customHeight="1" x14ac:dyDescent="0.15" r="67" spans="1:6">
      <c r="A67" s="22">
        <v>51103</v>
      </c>
      <c r="B67" s="50" t="s">
        <v>1845</v>
      </c>
      <c r="C67" s="53">
        <v>10</v>
      </c>
      <c r="D67" s="53">
        <v>0</v>
      </c>
      <c r="E67" s="53">
        <v>26</v>
      </c>
      <c r="F67" s="53">
        <v>0</v>
      </c>
    </row>
    <row ht="17.0" customHeight="1" x14ac:dyDescent="0.15" r="68" spans="1:6">
      <c r="A68" s="22">
        <v>51104</v>
      </c>
      <c r="B68" s="50" t="s">
        <v>1846</v>
      </c>
      <c r="C68" s="53">
        <v>0</v>
      </c>
      <c r="D68" s="53">
        <v>0</v>
      </c>
      <c r="E68" s="53">
        <v>0</v>
      </c>
      <c r="F68" s="53">
        <v>0</v>
      </c>
    </row>
    <row ht="17.0" customHeight="1" x14ac:dyDescent="0.15" r="69" spans="1:6">
      <c r="A69" s="22">
        <v>514</v>
      </c>
      <c r="B69" s="49" t="s">
        <v>1847</v>
      </c>
      <c r="C69" s="53">
        <v>11950</v>
      </c>
      <c r="D69" s="45">
        <f>SUM(D70:D71)</f>
        <v>0</v>
      </c>
      <c r="E69" s="53">
        <v>0</v>
      </c>
      <c r="F69" s="45">
        <f>SUM(F70:F71)</f>
        <v>0</v>
      </c>
    </row>
    <row ht="17.0" customHeight="1" x14ac:dyDescent="0.15" r="70" spans="1:6">
      <c r="A70" s="22">
        <v>51401</v>
      </c>
      <c r="B70" s="50" t="s">
        <v>1848</v>
      </c>
      <c r="C70" s="53">
        <v>6000</v>
      </c>
      <c r="D70" s="53">
        <v>0</v>
      </c>
      <c r="E70" s="53">
        <v>0</v>
      </c>
      <c r="F70" s="53">
        <v>0</v>
      </c>
    </row>
    <row ht="17.0" customHeight="1" x14ac:dyDescent="0.15" r="71" spans="1:6">
      <c r="A71" s="22">
        <v>51402</v>
      </c>
      <c r="B71" s="50" t="s">
        <v>1849</v>
      </c>
      <c r="C71" s="53">
        <v>5950</v>
      </c>
      <c r="D71" s="53">
        <v>0</v>
      </c>
      <c r="E71" s="53">
        <v>0</v>
      </c>
      <c r="F71" s="53">
        <v>0</v>
      </c>
    </row>
    <row ht="17.0" customHeight="1" x14ac:dyDescent="0.15" r="72" spans="1:6">
      <c r="A72" s="22">
        <v>599</v>
      </c>
      <c r="B72" s="49" t="s">
        <v>1850</v>
      </c>
      <c r="C72" s="53">
        <v>2360</v>
      </c>
      <c r="D72" s="45">
        <f>SUM(D73:D77)</f>
        <v>0</v>
      </c>
      <c r="E72" s="53">
        <v>378</v>
      </c>
      <c r="F72" s="45">
        <f>SUM(F73:F77)</f>
        <v>0</v>
      </c>
    </row>
    <row ht="17.0" customHeight="1" x14ac:dyDescent="0.15" r="73" spans="1:6">
      <c r="A73" s="22">
        <v>59907</v>
      </c>
      <c r="B73" s="50" t="s">
        <v>1851</v>
      </c>
      <c r="C73" s="53">
        <v>2</v>
      </c>
      <c r="D73" s="53">
        <v>0</v>
      </c>
      <c r="E73" s="53">
        <v>0</v>
      </c>
      <c r="F73" s="53">
        <v>0</v>
      </c>
    </row>
    <row ht="17.0" customHeight="1" x14ac:dyDescent="0.15" r="74" spans="1:6">
      <c r="A74" s="22">
        <v>59908</v>
      </c>
      <c r="B74" s="50" t="s">
        <v>1852</v>
      </c>
      <c r="C74" s="53">
        <v>0</v>
      </c>
      <c r="D74" s="53">
        <v>0</v>
      </c>
      <c r="E74" s="53">
        <v>378</v>
      </c>
      <c r="F74" s="53">
        <v>0</v>
      </c>
    </row>
    <row ht="17.0" customHeight="1" x14ac:dyDescent="0.15" r="75" spans="1:6">
      <c r="A75" s="22">
        <v>59909</v>
      </c>
      <c r="B75" s="50" t="s">
        <v>1853</v>
      </c>
      <c r="C75" s="53">
        <v>0</v>
      </c>
      <c r="D75" s="53">
        <v>0</v>
      </c>
      <c r="E75" s="53">
        <v>0</v>
      </c>
      <c r="F75" s="53">
        <v>0</v>
      </c>
    </row>
    <row ht="17.0" customHeight="1" x14ac:dyDescent="0.15" r="76" spans="1:6">
      <c r="A76" s="22">
        <v>59910</v>
      </c>
      <c r="B76" s="50" t="s">
        <v>1854</v>
      </c>
      <c r="C76" s="53">
        <v>0</v>
      </c>
      <c r="D76" s="53">
        <v>0</v>
      </c>
      <c r="E76" s="53">
        <v>0</v>
      </c>
      <c r="F76" s="53">
        <v>0</v>
      </c>
    </row>
    <row ht="17.0" customHeight="1" x14ac:dyDescent="0.15" r="77" spans="1:6">
      <c r="A77" s="22">
        <v>59999</v>
      </c>
      <c r="B77" s="50" t="s">
        <v>1634</v>
      </c>
      <c r="C77" s="53">
        <v>2358</v>
      </c>
      <c r="D77" s="53">
        <v>0</v>
      </c>
      <c r="E77" s="53">
        <v>0</v>
      </c>
      <c r="F77" s="53">
        <v>0</v>
      </c>
    </row>
  </sheetData>
  <mergeCells count="5">
    <mergeCell ref="A4:A5"/>
    <mergeCell ref="B4:B5"/>
    <mergeCell ref="C4:D4"/>
    <mergeCell ref="E4:F4"/>
    <mergeCell ref="A1:F1"/>
  </mergeCells>
  <phoneticPr fontId="0" type="noConversion"/>
  <printOptions gridLines="1"/>
  <pageMargins left="0.7499999887361302" right="0.7499999887361302" top="0.9999999849815069" bottom="0.9999999849815069" header="0.0" footer="0.0"/>
  <pageSetup paperSize="1"/>
  <headerFooter>
    <oddHeader>&amp;L&amp;C&amp;"宋体,常规"&amp;12&amp;A&amp;R</oddHeader>
    <oddFooter>&amp;L&amp;C&amp;"宋体,常规"&amp;12Page &amp;"宋体,常规"&amp;12&amp;P&amp;R</oddFooter>
  </headerFooter>
  <extLst>
    <ext uri="{2D9387EB-5337-4D45-933B-B4D357D02E09}">
      <gutter val="0.0" pos="0"/>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H74"/>
  <sheetViews>
    <sheetView showGridLines="0" showZeros="0" zoomScaleNormal="100" topLeftCell="A1" workbookViewId="0">
      <selection activeCell="B28" activeCellId="0" sqref="B28"/>
    </sheetView>
  </sheetViews>
  <sheetFormatPr defaultRowHeight="15.75" customHeight="1" defaultColWidth="9.0" x14ac:dyDescent="0.15"/>
  <cols>
    <col min="1" max="1" width="8.75" customWidth="1"/>
    <col min="2" max="2" width="35.375" customWidth="1"/>
    <col min="3" max="3" width="15.25" customWidth="1"/>
    <col min="4" max="8" width="14.625" customWidth="1"/>
  </cols>
  <sheetData>
    <row ht="42.75" customHeight="1" x14ac:dyDescent="0.15" r="1" spans="1:8">
      <c r="A1" s="119" t="s">
        <v>1855</v>
      </c>
    </row>
    <row ht="17.0" customHeight="1" x14ac:dyDescent="0.15" r="2" spans="1:8">
      <c r="A2" s="51"/>
      <c r="B2" s="51"/>
      <c r="C2" s="51"/>
      <c r="D2" s="51"/>
      <c r="E2" s="51"/>
      <c r="F2" s="51"/>
      <c r="G2" s="51"/>
      <c r="H2" s="43" t="s">
        <v>51</v>
      </c>
    </row>
    <row ht="17.0" customHeight="1" x14ac:dyDescent="0.15" r="3" spans="1:8">
      <c r="A3" s="51"/>
      <c r="B3" s="51"/>
      <c r="C3" s="51"/>
      <c r="D3" s="51"/>
      <c r="E3" s="51"/>
      <c r="F3" s="51"/>
      <c r="G3" s="51"/>
      <c r="H3" s="43" t="s">
        <v>96</v>
      </c>
    </row>
    <row s="54" customFormat="1" ht="17.25" customHeight="1" x14ac:dyDescent="0.15" r="4" spans="1:8">
      <c r="A4" s="173" t="s">
        <v>97</v>
      </c>
      <c r="B4" s="175" t="s">
        <v>98</v>
      </c>
      <c r="C4" s="175" t="s">
        <v>772</v>
      </c>
      <c r="D4" s="57"/>
      <c r="E4" s="58"/>
      <c r="F4" s="175" t="s">
        <v>1791</v>
      </c>
      <c r="G4" s="57"/>
      <c r="H4" s="59"/>
    </row>
    <row s="54" customFormat="1" ht="35.25" customHeight="1" x14ac:dyDescent="0.15" r="5" spans="1:8">
      <c r="A5" s="172"/>
      <c r="B5" s="174"/>
      <c r="C5" s="174"/>
      <c r="D5" s="61" t="s">
        <v>1856</v>
      </c>
      <c r="E5" s="62" t="s">
        <v>1857</v>
      </c>
      <c r="F5" s="174"/>
      <c r="G5" s="60" t="s">
        <v>1856</v>
      </c>
      <c r="H5" s="63" t="s">
        <v>1857</v>
      </c>
    </row>
    <row ht="17.0" customHeight="1" x14ac:dyDescent="0.15" r="6" spans="1:8">
      <c r="A6" s="22"/>
      <c r="B6" s="44" t="s">
        <v>772</v>
      </c>
      <c r="C6" s="45">
        <f>C7+C12+C23+C31+C38+C42+C45+C49+C54+C60+C64+C69</f>
        <v>481373</v>
      </c>
      <c r="D6" s="45">
        <f>D7+D12+D23+D31+D38+D42+D45+D49+D54+D60+D64+D69</f>
        <v>481373</v>
      </c>
      <c r="E6" s="45">
        <f>E7+E12+E23+E31+E38+E42+E45+E49+E54+E60+E64+E69</f>
        <v>0</v>
      </c>
      <c r="F6" s="45">
        <f>F7+F12+F23+F31+F38+F42+F45+F49+F54+F60+F64+F69</f>
        <v>97684</v>
      </c>
      <c r="G6" s="45">
        <f>SUM(G7,G12,G23,G31,G38,G42,G45,G49,G54,G60,G64,G69)</f>
        <v>97684</v>
      </c>
      <c r="H6" s="45">
        <f>SUM(H7,H12,H23,H31,H38,H42,H45,H49,H54,H60,H64,H69)</f>
        <v>0</v>
      </c>
    </row>
    <row ht="17.0" customHeight="1" x14ac:dyDescent="0.15" r="7" spans="1:8">
      <c r="A7" s="22">
        <v>501</v>
      </c>
      <c r="B7" s="46" t="s">
        <v>1792</v>
      </c>
      <c r="C7" s="45">
        <f>SUM(C8:C11)</f>
        <v>38486</v>
      </c>
      <c r="D7" s="45">
        <f>SUM(D8:D11)</f>
        <v>38486</v>
      </c>
      <c r="E7" s="45">
        <f>SUM(E8:E11)</f>
        <v>0</v>
      </c>
      <c r="F7" s="45">
        <f>SUM(F8:F11)</f>
        <v>35117</v>
      </c>
      <c r="G7" s="45">
        <f>SUM(G8:G11)</f>
        <v>35117</v>
      </c>
      <c r="H7" s="45">
        <f>SUM(H8:H11)</f>
        <v>0</v>
      </c>
    </row>
    <row ht="17.0" customHeight="1" x14ac:dyDescent="0.15" r="8" spans="1:8">
      <c r="A8" s="22">
        <v>50101</v>
      </c>
      <c r="B8" s="22" t="s">
        <v>1793</v>
      </c>
      <c r="C8" s="45">
        <f>D8+E8</f>
        <v>21270</v>
      </c>
      <c r="D8" s="48">
        <v>21270</v>
      </c>
      <c r="E8" s="48">
        <v>0</v>
      </c>
      <c r="F8" s="45">
        <f>G8+H8</f>
        <v>19926</v>
      </c>
      <c r="G8" s="48">
        <v>19926</v>
      </c>
      <c r="H8" s="48">
        <v>0</v>
      </c>
    </row>
    <row ht="17.0" customHeight="1" x14ac:dyDescent="0.15" r="9" spans="1:8">
      <c r="A9" s="22">
        <v>50102</v>
      </c>
      <c r="B9" s="22" t="s">
        <v>1794</v>
      </c>
      <c r="C9" s="45">
        <f>D9+E9</f>
        <v>9261</v>
      </c>
      <c r="D9" s="48">
        <v>9261</v>
      </c>
      <c r="E9" s="48">
        <v>0</v>
      </c>
      <c r="F9" s="45">
        <f>G9+H9</f>
        <v>7948</v>
      </c>
      <c r="G9" s="48">
        <v>7948</v>
      </c>
      <c r="H9" s="48">
        <v>0</v>
      </c>
    </row>
    <row ht="17.0" customHeight="1" x14ac:dyDescent="0.15" r="10" spans="1:8">
      <c r="A10" s="22">
        <v>50103</v>
      </c>
      <c r="B10" s="22" t="s">
        <v>1795</v>
      </c>
      <c r="C10" s="45">
        <f>D10+E10</f>
        <v>3463</v>
      </c>
      <c r="D10" s="48">
        <v>3463</v>
      </c>
      <c r="E10" s="48">
        <v>0</v>
      </c>
      <c r="F10" s="45">
        <f>G10+H10</f>
        <v>3463</v>
      </c>
      <c r="G10" s="48">
        <v>3463</v>
      </c>
      <c r="H10" s="48">
        <v>0</v>
      </c>
    </row>
    <row ht="17.0" customHeight="1" x14ac:dyDescent="0.15" r="11" spans="1:8">
      <c r="A11" s="22">
        <v>50199</v>
      </c>
      <c r="B11" s="22" t="s">
        <v>1796</v>
      </c>
      <c r="C11" s="45">
        <f>D11+E11</f>
        <v>4492</v>
      </c>
      <c r="D11" s="48">
        <v>4492</v>
      </c>
      <c r="E11" s="48">
        <v>0</v>
      </c>
      <c r="F11" s="45">
        <f>G11+H11</f>
        <v>3780</v>
      </c>
      <c r="G11" s="48">
        <v>3780</v>
      </c>
      <c r="H11" s="48">
        <v>0</v>
      </c>
    </row>
    <row ht="17.0" customHeight="1" x14ac:dyDescent="0.15" r="12" spans="1:8">
      <c r="A12" s="22">
        <v>502</v>
      </c>
      <c r="B12" s="46" t="s">
        <v>1797</v>
      </c>
      <c r="C12" s="45">
        <f>SUM(C13:C22)</f>
        <v>34193</v>
      </c>
      <c r="D12" s="45">
        <f>SUM(D13:D22)</f>
        <v>34193</v>
      </c>
      <c r="E12" s="45">
        <f>SUM(E13:E22)</f>
        <v>0</v>
      </c>
      <c r="F12" s="45">
        <f>SUM(F13:F22)</f>
        <v>3365</v>
      </c>
      <c r="G12" s="45">
        <f>SUM(G13:G22)</f>
        <v>3365</v>
      </c>
      <c r="H12" s="45">
        <f>SUM(H13:H22)</f>
        <v>0</v>
      </c>
    </row>
    <row ht="17.0" customHeight="1" x14ac:dyDescent="0.15" r="13" spans="1:8">
      <c r="A13" s="22">
        <v>50201</v>
      </c>
      <c r="B13" s="22" t="s">
        <v>1798</v>
      </c>
      <c r="C13" s="45">
        <f>D13+E13</f>
        <v>5232</v>
      </c>
      <c r="D13" s="48">
        <v>5232</v>
      </c>
      <c r="E13" s="48">
        <v>0</v>
      </c>
      <c r="F13" s="45">
        <f>G13+H13</f>
        <v>2831</v>
      </c>
      <c r="G13" s="48">
        <v>2831</v>
      </c>
      <c r="H13" s="48">
        <v>0</v>
      </c>
    </row>
    <row ht="17.0" customHeight="1" x14ac:dyDescent="0.15" r="14" spans="1:8">
      <c r="A14" s="22">
        <v>50202</v>
      </c>
      <c r="B14" s="22" t="s">
        <v>1799</v>
      </c>
      <c r="C14" s="45">
        <f>D14+E14</f>
        <v>101</v>
      </c>
      <c r="D14" s="48">
        <v>101</v>
      </c>
      <c r="E14" s="48">
        <v>0</v>
      </c>
      <c r="F14" s="45">
        <f>G14+H14</f>
        <v>0</v>
      </c>
      <c r="G14" s="48">
        <v>0</v>
      </c>
      <c r="H14" s="48">
        <v>0</v>
      </c>
    </row>
    <row ht="17.0" customHeight="1" x14ac:dyDescent="0.15" r="15" spans="1:8">
      <c r="A15" s="22">
        <v>50203</v>
      </c>
      <c r="B15" s="22" t="s">
        <v>1800</v>
      </c>
      <c r="C15" s="45">
        <f>D15+E15</f>
        <v>222</v>
      </c>
      <c r="D15" s="48">
        <v>222</v>
      </c>
      <c r="E15" s="48">
        <v>0</v>
      </c>
      <c r="F15" s="45">
        <f>G15+H15</f>
        <v>3</v>
      </c>
      <c r="G15" s="48">
        <v>3</v>
      </c>
      <c r="H15" s="48">
        <v>0</v>
      </c>
    </row>
    <row ht="17.0" customHeight="1" x14ac:dyDescent="0.15" r="16" spans="1:8">
      <c r="A16" s="22">
        <v>50204</v>
      </c>
      <c r="B16" s="22" t="s">
        <v>1801</v>
      </c>
      <c r="C16" s="45">
        <f>D16+E16</f>
        <v>444</v>
      </c>
      <c r="D16" s="48">
        <v>444</v>
      </c>
      <c r="E16" s="48">
        <v>0</v>
      </c>
      <c r="F16" s="45">
        <f>G16+H16</f>
        <v>14</v>
      </c>
      <c r="G16" s="48">
        <v>14</v>
      </c>
      <c r="H16" s="48">
        <v>0</v>
      </c>
    </row>
    <row ht="17.0" customHeight="1" x14ac:dyDescent="0.15" r="17" spans="1:8">
      <c r="A17" s="22">
        <v>50205</v>
      </c>
      <c r="B17" s="22" t="s">
        <v>1802</v>
      </c>
      <c r="C17" s="45">
        <f>D17+E17</f>
        <v>12678</v>
      </c>
      <c r="D17" s="48">
        <v>12678</v>
      </c>
      <c r="E17" s="48">
        <v>0</v>
      </c>
      <c r="F17" s="45">
        <f>G17+H17</f>
        <v>64</v>
      </c>
      <c r="G17" s="48">
        <v>64</v>
      </c>
      <c r="H17" s="48">
        <v>0</v>
      </c>
    </row>
    <row ht="17.0" customHeight="1" x14ac:dyDescent="0.15" r="18" spans="1:8">
      <c r="A18" s="22">
        <v>50206</v>
      </c>
      <c r="B18" s="22" t="s">
        <v>1803</v>
      </c>
      <c r="C18" s="45">
        <f>D18+E18</f>
        <v>0</v>
      </c>
      <c r="D18" s="48">
        <v>0</v>
      </c>
      <c r="E18" s="48">
        <v>0</v>
      </c>
      <c r="F18" s="45">
        <f>G18+H18</f>
        <v>0</v>
      </c>
      <c r="G18" s="48">
        <v>0</v>
      </c>
      <c r="H18" s="48">
        <v>0</v>
      </c>
    </row>
    <row ht="17.0" customHeight="1" x14ac:dyDescent="0.15" r="19" spans="1:8">
      <c r="A19" s="22">
        <v>50207</v>
      </c>
      <c r="B19" s="22" t="s">
        <v>1804</v>
      </c>
      <c r="C19" s="45">
        <f>D19+E19</f>
        <v>0</v>
      </c>
      <c r="D19" s="48">
        <v>0</v>
      </c>
      <c r="E19" s="48">
        <v>0</v>
      </c>
      <c r="F19" s="45">
        <f>G19+H19</f>
        <v>0</v>
      </c>
      <c r="G19" s="48">
        <v>0</v>
      </c>
      <c r="H19" s="48">
        <v>0</v>
      </c>
    </row>
    <row ht="17.0" customHeight="1" x14ac:dyDescent="0.15" r="20" spans="1:8">
      <c r="A20" s="22">
        <v>50208</v>
      </c>
      <c r="B20" s="22" t="s">
        <v>1805</v>
      </c>
      <c r="C20" s="45">
        <f>D20+E20</f>
        <v>249</v>
      </c>
      <c r="D20" s="48">
        <v>249</v>
      </c>
      <c r="E20" s="48">
        <v>0</v>
      </c>
      <c r="F20" s="45">
        <f>G20+H20</f>
        <v>249</v>
      </c>
      <c r="G20" s="48">
        <v>249</v>
      </c>
      <c r="H20" s="48">
        <v>0</v>
      </c>
    </row>
    <row ht="17.0" customHeight="1" x14ac:dyDescent="0.15" r="21" spans="1:8">
      <c r="A21" s="22">
        <v>50209</v>
      </c>
      <c r="B21" s="22" t="s">
        <v>1806</v>
      </c>
      <c r="C21" s="45">
        <f>D21+E21</f>
        <v>2213</v>
      </c>
      <c r="D21" s="48">
        <v>2213</v>
      </c>
      <c r="E21" s="48">
        <v>0</v>
      </c>
      <c r="F21" s="45">
        <f>G21+H21</f>
        <v>69</v>
      </c>
      <c r="G21" s="48">
        <v>69</v>
      </c>
      <c r="H21" s="48">
        <v>0</v>
      </c>
    </row>
    <row ht="17.0" customHeight="1" x14ac:dyDescent="0.15" r="22" spans="1:8">
      <c r="A22" s="22">
        <v>50299</v>
      </c>
      <c r="B22" s="22" t="s">
        <v>1807</v>
      </c>
      <c r="C22" s="45">
        <f>D22+E22</f>
        <v>13054</v>
      </c>
      <c r="D22" s="48">
        <v>13054</v>
      </c>
      <c r="E22" s="48">
        <v>0</v>
      </c>
      <c r="F22" s="45">
        <f>G22+H22</f>
        <v>135</v>
      </c>
      <c r="G22" s="48">
        <v>135</v>
      </c>
      <c r="H22" s="48">
        <v>0</v>
      </c>
    </row>
    <row ht="17.0" customHeight="1" x14ac:dyDescent="0.15" r="23" spans="1:8">
      <c r="A23" s="22">
        <v>503</v>
      </c>
      <c r="B23" s="46" t="s">
        <v>1808</v>
      </c>
      <c r="C23" s="45">
        <f>SUM(C24:C30)</f>
        <v>117667</v>
      </c>
      <c r="D23" s="45">
        <f>SUM(D24:D30)</f>
        <v>117667</v>
      </c>
      <c r="E23" s="45">
        <f>SUM(E24:E30)</f>
        <v>0</v>
      </c>
      <c r="F23" s="45">
        <f>SUM(F24:F30)</f>
        <v>0</v>
      </c>
      <c r="G23" s="45">
        <f>SUM(G24:G30)</f>
        <v>0</v>
      </c>
      <c r="H23" s="45">
        <f>SUM(H24:H30)</f>
        <v>0</v>
      </c>
    </row>
    <row ht="17.0" customHeight="1" x14ac:dyDescent="0.15" r="24" spans="1:8">
      <c r="A24" s="22">
        <v>50301</v>
      </c>
      <c r="B24" s="22" t="s">
        <v>1809</v>
      </c>
      <c r="C24" s="45">
        <f>D24+E24</f>
        <v>423</v>
      </c>
      <c r="D24" s="48">
        <v>423</v>
      </c>
      <c r="E24" s="48">
        <v>0</v>
      </c>
      <c r="F24" s="45">
        <f>G24+H24</f>
        <v>0</v>
      </c>
      <c r="G24" s="48">
        <v>0</v>
      </c>
      <c r="H24" s="48">
        <v>0</v>
      </c>
    </row>
    <row ht="17.0" customHeight="1" x14ac:dyDescent="0.15" r="25" spans="1:8">
      <c r="A25" s="22">
        <v>50302</v>
      </c>
      <c r="B25" s="22" t="s">
        <v>1810</v>
      </c>
      <c r="C25" s="45">
        <f>D25+E25</f>
        <v>35294</v>
      </c>
      <c r="D25" s="48">
        <v>35294</v>
      </c>
      <c r="E25" s="48">
        <v>0</v>
      </c>
      <c r="F25" s="45">
        <f>G25+H25</f>
        <v>0</v>
      </c>
      <c r="G25" s="48">
        <v>0</v>
      </c>
      <c r="H25" s="48">
        <v>0</v>
      </c>
    </row>
    <row ht="17.0" customHeight="1" x14ac:dyDescent="0.15" r="26" spans="1:8">
      <c r="A26" s="22">
        <v>50303</v>
      </c>
      <c r="B26" s="22" t="s">
        <v>1811</v>
      </c>
      <c r="C26" s="45">
        <f>D26+E26</f>
        <v>0</v>
      </c>
      <c r="D26" s="48">
        <v>0</v>
      </c>
      <c r="E26" s="48">
        <v>0</v>
      </c>
      <c r="F26" s="45">
        <f>G26+H26</f>
        <v>0</v>
      </c>
      <c r="G26" s="48">
        <v>0</v>
      </c>
      <c r="H26" s="48">
        <v>0</v>
      </c>
    </row>
    <row ht="17.0" customHeight="1" x14ac:dyDescent="0.15" r="27" spans="1:8">
      <c r="A27" s="22">
        <v>50305</v>
      </c>
      <c r="B27" s="22" t="s">
        <v>1812</v>
      </c>
      <c r="C27" s="45">
        <f>D27+E27</f>
        <v>10930</v>
      </c>
      <c r="D27" s="48">
        <v>10930</v>
      </c>
      <c r="E27" s="48">
        <v>0</v>
      </c>
      <c r="F27" s="45">
        <f>G27+H27</f>
        <v>0</v>
      </c>
      <c r="G27" s="48">
        <v>0</v>
      </c>
      <c r="H27" s="48">
        <v>0</v>
      </c>
    </row>
    <row ht="17.0" customHeight="1" x14ac:dyDescent="0.15" r="28" spans="1:8">
      <c r="A28" s="22">
        <v>50306</v>
      </c>
      <c r="B28" s="22" t="s">
        <v>1813</v>
      </c>
      <c r="C28" s="45">
        <f>D28+E28</f>
        <v>1030</v>
      </c>
      <c r="D28" s="48">
        <v>1030</v>
      </c>
      <c r="E28" s="48">
        <v>0</v>
      </c>
      <c r="F28" s="45">
        <f>G28+H28</f>
        <v>0</v>
      </c>
      <c r="G28" s="48">
        <v>0</v>
      </c>
      <c r="H28" s="48">
        <v>0</v>
      </c>
    </row>
    <row ht="17.0" customHeight="1" x14ac:dyDescent="0.15" r="29" spans="1:8">
      <c r="A29" s="22">
        <v>50307</v>
      </c>
      <c r="B29" s="22" t="s">
        <v>1814</v>
      </c>
      <c r="C29" s="45">
        <f>D29+E29</f>
        <v>9</v>
      </c>
      <c r="D29" s="48">
        <v>9</v>
      </c>
      <c r="E29" s="48">
        <v>0</v>
      </c>
      <c r="F29" s="45">
        <f>G29+H29</f>
        <v>0</v>
      </c>
      <c r="G29" s="48">
        <v>0</v>
      </c>
      <c r="H29" s="48">
        <v>0</v>
      </c>
    </row>
    <row ht="17.0" customHeight="1" x14ac:dyDescent="0.15" r="30" spans="1:8">
      <c r="A30" s="22">
        <v>50399</v>
      </c>
      <c r="B30" s="22" t="s">
        <v>1815</v>
      </c>
      <c r="C30" s="45">
        <f>D30+E30</f>
        <v>69981</v>
      </c>
      <c r="D30" s="48">
        <v>69981</v>
      </c>
      <c r="E30" s="48">
        <v>0</v>
      </c>
      <c r="F30" s="45">
        <f>G30+H30</f>
        <v>0</v>
      </c>
      <c r="G30" s="48">
        <v>0</v>
      </c>
      <c r="H30" s="48">
        <v>0</v>
      </c>
    </row>
    <row ht="17.0" customHeight="1" x14ac:dyDescent="0.15" r="31" spans="1:8">
      <c r="A31" s="22">
        <v>504</v>
      </c>
      <c r="B31" s="46" t="s">
        <v>1816</v>
      </c>
      <c r="C31" s="45">
        <f>SUM(C32:C37)</f>
        <v>20075</v>
      </c>
      <c r="D31" s="45">
        <f>SUM(D32:D37)</f>
        <v>20075</v>
      </c>
      <c r="E31" s="45">
        <f>SUM(E32:E37)</f>
        <v>0</v>
      </c>
      <c r="F31" s="45">
        <f>SUM(F32:F37)</f>
        <v>0</v>
      </c>
      <c r="G31" s="45">
        <f>SUM(G32:G37)</f>
        <v>0</v>
      </c>
      <c r="H31" s="45">
        <f>SUM(H32:H37)</f>
        <v>0</v>
      </c>
    </row>
    <row ht="17.0" customHeight="1" x14ac:dyDescent="0.15" r="32" spans="1:8">
      <c r="A32" s="22">
        <v>50401</v>
      </c>
      <c r="B32" s="22" t="s">
        <v>1809</v>
      </c>
      <c r="C32" s="45">
        <f>D32+E32</f>
        <v>5190</v>
      </c>
      <c r="D32" s="48">
        <v>5190</v>
      </c>
      <c r="E32" s="48">
        <v>0</v>
      </c>
      <c r="F32" s="45">
        <f>G32+H32</f>
        <v>0</v>
      </c>
      <c r="G32" s="48">
        <v>0</v>
      </c>
      <c r="H32" s="48">
        <v>0</v>
      </c>
    </row>
    <row ht="17.0" customHeight="1" x14ac:dyDescent="0.15" r="33" spans="1:8">
      <c r="A33" s="22">
        <v>50402</v>
      </c>
      <c r="B33" s="22" t="s">
        <v>1810</v>
      </c>
      <c r="C33" s="45">
        <f>D33+E33</f>
        <v>2645</v>
      </c>
      <c r="D33" s="48">
        <v>2645</v>
      </c>
      <c r="E33" s="48">
        <v>0</v>
      </c>
      <c r="F33" s="45">
        <f>G33+H33</f>
        <v>0</v>
      </c>
      <c r="G33" s="48">
        <v>0</v>
      </c>
      <c r="H33" s="48">
        <v>0</v>
      </c>
    </row>
    <row ht="17.0" customHeight="1" x14ac:dyDescent="0.15" r="34" spans="1:8">
      <c r="A34" s="22">
        <v>50403</v>
      </c>
      <c r="B34" s="22" t="s">
        <v>1811</v>
      </c>
      <c r="C34" s="45">
        <f>D34+E34</f>
        <v>0</v>
      </c>
      <c r="D34" s="48">
        <v>0</v>
      </c>
      <c r="E34" s="48">
        <v>0</v>
      </c>
      <c r="F34" s="45">
        <f>G34+H34</f>
        <v>0</v>
      </c>
      <c r="G34" s="48">
        <v>0</v>
      </c>
      <c r="H34" s="48">
        <v>0</v>
      </c>
    </row>
    <row ht="17.0" customHeight="1" x14ac:dyDescent="0.15" r="35" spans="1:8">
      <c r="A35" s="22">
        <v>50404</v>
      </c>
      <c r="B35" s="22" t="s">
        <v>1813</v>
      </c>
      <c r="C35" s="45">
        <f>D35+E35</f>
        <v>177</v>
      </c>
      <c r="D35" s="48">
        <v>177</v>
      </c>
      <c r="E35" s="48">
        <v>0</v>
      </c>
      <c r="F35" s="45">
        <f>G35+H35</f>
        <v>0</v>
      </c>
      <c r="G35" s="48">
        <v>0</v>
      </c>
      <c r="H35" s="48">
        <v>0</v>
      </c>
    </row>
    <row ht="17.0" customHeight="1" x14ac:dyDescent="0.15" r="36" spans="1:8">
      <c r="A36" s="22">
        <v>50405</v>
      </c>
      <c r="B36" s="22" t="s">
        <v>1814</v>
      </c>
      <c r="C36" s="45">
        <f>D36+E36</f>
        <v>145</v>
      </c>
      <c r="D36" s="48">
        <v>145</v>
      </c>
      <c r="E36" s="48">
        <v>0</v>
      </c>
      <c r="F36" s="45">
        <f>G36+H36</f>
        <v>0</v>
      </c>
      <c r="G36" s="48">
        <v>0</v>
      </c>
      <c r="H36" s="48">
        <v>0</v>
      </c>
    </row>
    <row ht="17.0" customHeight="1" x14ac:dyDescent="0.15" r="37" spans="1:8">
      <c r="A37" s="22">
        <v>50499</v>
      </c>
      <c r="B37" s="22" t="s">
        <v>1815</v>
      </c>
      <c r="C37" s="45">
        <f>D37+E37</f>
        <v>11918</v>
      </c>
      <c r="D37" s="48">
        <v>11918</v>
      </c>
      <c r="E37" s="48">
        <v>0</v>
      </c>
      <c r="F37" s="45">
        <f>G37+H37</f>
        <v>0</v>
      </c>
      <c r="G37" s="48">
        <v>0</v>
      </c>
      <c r="H37" s="48">
        <v>0</v>
      </c>
    </row>
    <row ht="17.0" customHeight="1" x14ac:dyDescent="0.15" r="38" spans="1:8">
      <c r="A38" s="22">
        <v>505</v>
      </c>
      <c r="B38" s="46" t="s">
        <v>1817</v>
      </c>
      <c r="C38" s="45">
        <f>SUM(C39:C41)</f>
        <v>88416</v>
      </c>
      <c r="D38" s="45">
        <f>SUM(D39:D41)</f>
        <v>88416</v>
      </c>
      <c r="E38" s="45">
        <f>SUM(E39:E41)</f>
        <v>0</v>
      </c>
      <c r="F38" s="45">
        <f>SUM(F39:F41)</f>
        <v>53343</v>
      </c>
      <c r="G38" s="45">
        <f>SUM(G39:G41)</f>
        <v>53343</v>
      </c>
      <c r="H38" s="45">
        <f>SUM(H39:H41)</f>
        <v>0</v>
      </c>
    </row>
    <row ht="17.0" customHeight="1" x14ac:dyDescent="0.15" r="39" spans="1:8">
      <c r="A39" s="22">
        <v>50501</v>
      </c>
      <c r="B39" s="22" t="s">
        <v>1818</v>
      </c>
      <c r="C39" s="45">
        <f>D39+E39</f>
        <v>60844</v>
      </c>
      <c r="D39" s="48">
        <v>60844</v>
      </c>
      <c r="E39" s="48">
        <v>0</v>
      </c>
      <c r="F39" s="45">
        <f>G39+H39</f>
        <v>51064</v>
      </c>
      <c r="G39" s="48">
        <v>51064</v>
      </c>
      <c r="H39" s="48">
        <v>0</v>
      </c>
    </row>
    <row ht="17.0" customHeight="1" x14ac:dyDescent="0.15" r="40" spans="1:8">
      <c r="A40" s="22">
        <v>50502</v>
      </c>
      <c r="B40" s="22" t="s">
        <v>1819</v>
      </c>
      <c r="C40" s="45">
        <f>D40+E40</f>
        <v>27572</v>
      </c>
      <c r="D40" s="48">
        <v>27572</v>
      </c>
      <c r="E40" s="48">
        <v>0</v>
      </c>
      <c r="F40" s="45">
        <f>G40+H40</f>
        <v>2279</v>
      </c>
      <c r="G40" s="48">
        <v>2279</v>
      </c>
      <c r="H40" s="48">
        <v>0</v>
      </c>
    </row>
    <row ht="17.0" customHeight="1" x14ac:dyDescent="0.15" r="41" spans="1:8">
      <c r="A41" s="22">
        <v>50599</v>
      </c>
      <c r="B41" s="22" t="s">
        <v>1820</v>
      </c>
      <c r="C41" s="45">
        <f>D41+E41</f>
        <v>0</v>
      </c>
      <c r="D41" s="48">
        <v>0</v>
      </c>
      <c r="E41" s="48">
        <v>0</v>
      </c>
      <c r="F41" s="45">
        <f>G41+H41</f>
        <v>0</v>
      </c>
      <c r="G41" s="48">
        <v>0</v>
      </c>
      <c r="H41" s="48">
        <v>0</v>
      </c>
    </row>
    <row ht="17.0" customHeight="1" x14ac:dyDescent="0.15" r="42" spans="1:8">
      <c r="A42" s="22">
        <v>506</v>
      </c>
      <c r="B42" s="46" t="s">
        <v>1821</v>
      </c>
      <c r="C42" s="45">
        <f>SUM(C43:C44)</f>
        <v>39055</v>
      </c>
      <c r="D42" s="45">
        <f>SUM(D43:D44)</f>
        <v>39055</v>
      </c>
      <c r="E42" s="45">
        <f>SUM(E43:E44)</f>
        <v>0</v>
      </c>
      <c r="F42" s="45">
        <f>SUM(F43:F44)</f>
        <v>0</v>
      </c>
      <c r="G42" s="45">
        <f>SUM(G43:G44)</f>
        <v>0</v>
      </c>
      <c r="H42" s="45">
        <f>SUM(H43:H44)</f>
        <v>0</v>
      </c>
    </row>
    <row ht="17.0" customHeight="1" x14ac:dyDescent="0.15" r="43" spans="1:8">
      <c r="A43" s="22">
        <v>50601</v>
      </c>
      <c r="B43" s="22" t="s">
        <v>1822</v>
      </c>
      <c r="C43" s="45">
        <f>D43+E43</f>
        <v>37098</v>
      </c>
      <c r="D43" s="48">
        <v>37098</v>
      </c>
      <c r="E43" s="48">
        <v>0</v>
      </c>
      <c r="F43" s="45">
        <f>G43+H43</f>
        <v>0</v>
      </c>
      <c r="G43" s="48">
        <v>0</v>
      </c>
      <c r="H43" s="48">
        <v>0</v>
      </c>
    </row>
    <row ht="17.0" customHeight="1" x14ac:dyDescent="0.15" r="44" spans="1:8">
      <c r="A44" s="22">
        <v>50602</v>
      </c>
      <c r="B44" s="22" t="s">
        <v>1823</v>
      </c>
      <c r="C44" s="45">
        <f>D44+E44</f>
        <v>1957</v>
      </c>
      <c r="D44" s="48">
        <v>1957</v>
      </c>
      <c r="E44" s="48">
        <v>0</v>
      </c>
      <c r="F44" s="45">
        <f>G44+H44</f>
        <v>0</v>
      </c>
      <c r="G44" s="48">
        <v>0</v>
      </c>
      <c r="H44" s="48">
        <v>0</v>
      </c>
    </row>
    <row ht="17.0" customHeight="1" x14ac:dyDescent="0.15" r="45" spans="1:8">
      <c r="A45" s="22">
        <v>507</v>
      </c>
      <c r="B45" s="46" t="s">
        <v>1824</v>
      </c>
      <c r="C45" s="45">
        <f>SUM(C46:C48)</f>
        <v>24224</v>
      </c>
      <c r="D45" s="45">
        <f>SUM(D46:D48)</f>
        <v>24224</v>
      </c>
      <c r="E45" s="45">
        <f>SUM(E46:E48)</f>
        <v>0</v>
      </c>
      <c r="F45" s="45">
        <f>SUM(F46:F48)</f>
        <v>0</v>
      </c>
      <c r="G45" s="45">
        <f>SUM(G46:G48)</f>
        <v>0</v>
      </c>
      <c r="H45" s="45">
        <f>SUM(H46:H48)</f>
        <v>0</v>
      </c>
    </row>
    <row ht="17.0" customHeight="1" x14ac:dyDescent="0.15" r="46" spans="1:8">
      <c r="A46" s="22">
        <v>50701</v>
      </c>
      <c r="B46" s="22" t="s">
        <v>1825</v>
      </c>
      <c r="C46" s="45">
        <f>D46+E46</f>
        <v>11006</v>
      </c>
      <c r="D46" s="48">
        <v>11006</v>
      </c>
      <c r="E46" s="48">
        <v>0</v>
      </c>
      <c r="F46" s="45">
        <f>G46+H46</f>
        <v>0</v>
      </c>
      <c r="G46" s="48">
        <v>0</v>
      </c>
      <c r="H46" s="48">
        <v>0</v>
      </c>
    </row>
    <row ht="17.0" customHeight="1" x14ac:dyDescent="0.15" r="47" spans="1:8">
      <c r="A47" s="22">
        <v>50702</v>
      </c>
      <c r="B47" s="22" t="s">
        <v>1826</v>
      </c>
      <c r="C47" s="45">
        <f>D47+E47</f>
        <v>4422</v>
      </c>
      <c r="D47" s="48">
        <v>4422</v>
      </c>
      <c r="E47" s="48">
        <v>0</v>
      </c>
      <c r="F47" s="45">
        <f>G47+H47</f>
        <v>0</v>
      </c>
      <c r="G47" s="48">
        <v>0</v>
      </c>
      <c r="H47" s="48">
        <v>0</v>
      </c>
    </row>
    <row ht="17.0" customHeight="1" x14ac:dyDescent="0.15" r="48" spans="1:8">
      <c r="A48" s="22">
        <v>50799</v>
      </c>
      <c r="B48" s="22" t="s">
        <v>1827</v>
      </c>
      <c r="C48" s="45">
        <f>D48+E48</f>
        <v>8796</v>
      </c>
      <c r="D48" s="48">
        <v>8796</v>
      </c>
      <c r="E48" s="48">
        <v>0</v>
      </c>
      <c r="F48" s="45">
        <f>G48+H48</f>
        <v>0</v>
      </c>
      <c r="G48" s="48">
        <v>0</v>
      </c>
      <c r="H48" s="48">
        <v>0</v>
      </c>
    </row>
    <row ht="17.0" customHeight="1" x14ac:dyDescent="0.15" r="49" spans="1:8">
      <c r="A49" s="22">
        <v>508</v>
      </c>
      <c r="B49" s="46" t="s">
        <v>1828</v>
      </c>
      <c r="C49" s="45">
        <f>SUM(C50:C53)</f>
        <v>20672</v>
      </c>
      <c r="D49" s="45">
        <f>SUM(D50:D53)</f>
        <v>20672</v>
      </c>
      <c r="E49" s="45">
        <f>SUM(E50:E53)</f>
        <v>0</v>
      </c>
      <c r="F49" s="45">
        <f>SUM(F50:F53)</f>
        <v>0</v>
      </c>
      <c r="G49" s="45">
        <f>SUM(G50:G53)</f>
        <v>0</v>
      </c>
      <c r="H49" s="45">
        <f>SUM(H50:H53)</f>
        <v>0</v>
      </c>
    </row>
    <row ht="17.0" customHeight="1" x14ac:dyDescent="0.15" r="50" spans="1:8">
      <c r="A50" s="22">
        <v>50803</v>
      </c>
      <c r="B50" s="22" t="s">
        <v>1829</v>
      </c>
      <c r="C50" s="45">
        <f>D50+E50</f>
        <v>20672</v>
      </c>
      <c r="D50" s="48">
        <v>20672</v>
      </c>
      <c r="E50" s="48">
        <v>0</v>
      </c>
      <c r="F50" s="45">
        <f>G50+H50</f>
        <v>0</v>
      </c>
      <c r="G50" s="48">
        <v>0</v>
      </c>
      <c r="H50" s="48">
        <v>0</v>
      </c>
    </row>
    <row ht="17.0" customHeight="1" x14ac:dyDescent="0.15" r="51" spans="1:8">
      <c r="A51" s="22">
        <v>50804</v>
      </c>
      <c r="B51" s="22" t="s">
        <v>1830</v>
      </c>
      <c r="C51" s="45">
        <f>D51+E51</f>
        <v>0</v>
      </c>
      <c r="D51" s="48">
        <v>0</v>
      </c>
      <c r="E51" s="48">
        <v>0</v>
      </c>
      <c r="F51" s="45">
        <f>G51+H51</f>
        <v>0</v>
      </c>
      <c r="G51" s="48">
        <v>0</v>
      </c>
      <c r="H51" s="48">
        <v>0</v>
      </c>
    </row>
    <row ht="17.0" customHeight="1" x14ac:dyDescent="0.15" r="52" spans="1:8">
      <c r="A52" s="22">
        <v>50805</v>
      </c>
      <c r="B52" s="22" t="s">
        <v>1831</v>
      </c>
      <c r="C52" s="45">
        <f>D52+E52</f>
        <v>0</v>
      </c>
      <c r="D52" s="48">
        <v>0</v>
      </c>
      <c r="E52" s="48">
        <v>0</v>
      </c>
      <c r="F52" s="45">
        <f>G52+H52</f>
        <v>0</v>
      </c>
      <c r="G52" s="48">
        <v>0</v>
      </c>
      <c r="H52" s="48">
        <v>0</v>
      </c>
    </row>
    <row ht="17.0" customHeight="1" x14ac:dyDescent="0.15" r="53" spans="1:8">
      <c r="A53" s="22">
        <v>50899</v>
      </c>
      <c r="B53" s="22" t="s">
        <v>1832</v>
      </c>
      <c r="C53" s="45">
        <f>D53+E53</f>
        <v>0</v>
      </c>
      <c r="D53" s="48">
        <v>0</v>
      </c>
      <c r="E53" s="48">
        <v>0</v>
      </c>
      <c r="F53" s="45">
        <f>G53+H53</f>
        <v>0</v>
      </c>
      <c r="G53" s="48">
        <v>0</v>
      </c>
      <c r="H53" s="48">
        <v>0</v>
      </c>
    </row>
    <row ht="17.0" customHeight="1" x14ac:dyDescent="0.15" r="54" spans="1:8">
      <c r="A54" s="22">
        <v>509</v>
      </c>
      <c r="B54" s="46" t="s">
        <v>1833</v>
      </c>
      <c r="C54" s="45">
        <f>SUM(C55:C59)</f>
        <v>73079</v>
      </c>
      <c r="D54" s="45">
        <f>SUM(D55:D59)</f>
        <v>73079</v>
      </c>
      <c r="E54" s="45">
        <f>SUM(E55:E59)</f>
        <v>0</v>
      </c>
      <c r="F54" s="45">
        <f>SUM(F55:F59)</f>
        <v>5859</v>
      </c>
      <c r="G54" s="45">
        <f>SUM(G55:G59)</f>
        <v>5859</v>
      </c>
      <c r="H54" s="45">
        <f>SUM(H55:H59)</f>
        <v>0</v>
      </c>
    </row>
    <row ht="17.0" customHeight="1" x14ac:dyDescent="0.15" r="55" spans="1:8">
      <c r="A55" s="22">
        <v>50901</v>
      </c>
      <c r="B55" s="22" t="s">
        <v>1834</v>
      </c>
      <c r="C55" s="45">
        <f>D55+E55</f>
        <v>16266</v>
      </c>
      <c r="D55" s="48">
        <v>16266</v>
      </c>
      <c r="E55" s="48">
        <v>0</v>
      </c>
      <c r="F55" s="45">
        <f>G55+H55</f>
        <v>151</v>
      </c>
      <c r="G55" s="48">
        <v>151</v>
      </c>
      <c r="H55" s="48">
        <v>0</v>
      </c>
    </row>
    <row ht="17.0" customHeight="1" x14ac:dyDescent="0.15" r="56" spans="1:8">
      <c r="A56" s="22">
        <v>50902</v>
      </c>
      <c r="B56" s="22" t="s">
        <v>1835</v>
      </c>
      <c r="C56" s="45">
        <f>D56+E56</f>
        <v>1724</v>
      </c>
      <c r="D56" s="48">
        <v>1724</v>
      </c>
      <c r="E56" s="48">
        <v>0</v>
      </c>
      <c r="F56" s="45">
        <f>G56+H56</f>
        <v>0</v>
      </c>
      <c r="G56" s="48">
        <v>0</v>
      </c>
      <c r="H56" s="48">
        <v>0</v>
      </c>
    </row>
    <row ht="17.0" customHeight="1" x14ac:dyDescent="0.15" r="57" spans="1:8">
      <c r="A57" s="22">
        <v>50903</v>
      </c>
      <c r="B57" s="22" t="s">
        <v>1836</v>
      </c>
      <c r="C57" s="45">
        <f>D57+E57</f>
        <v>27681</v>
      </c>
      <c r="D57" s="48">
        <v>27681</v>
      </c>
      <c r="E57" s="48">
        <v>0</v>
      </c>
      <c r="F57" s="45">
        <f>G57+H57</f>
        <v>0</v>
      </c>
      <c r="G57" s="48">
        <v>0</v>
      </c>
      <c r="H57" s="48">
        <v>0</v>
      </c>
    </row>
    <row ht="17.0" customHeight="1" x14ac:dyDescent="0.15" r="58" spans="1:8">
      <c r="A58" s="22">
        <v>50905</v>
      </c>
      <c r="B58" s="22" t="s">
        <v>1837</v>
      </c>
      <c r="C58" s="45">
        <f>D58+E58</f>
        <v>3313</v>
      </c>
      <c r="D58" s="48">
        <v>3313</v>
      </c>
      <c r="E58" s="48">
        <v>0</v>
      </c>
      <c r="F58" s="45">
        <f>G58+H58</f>
        <v>3246</v>
      </c>
      <c r="G58" s="48">
        <v>3246</v>
      </c>
      <c r="H58" s="48">
        <v>0</v>
      </c>
    </row>
    <row ht="17.0" customHeight="1" x14ac:dyDescent="0.15" r="59" spans="1:8">
      <c r="A59" s="22">
        <v>50999</v>
      </c>
      <c r="B59" s="22" t="s">
        <v>1838</v>
      </c>
      <c r="C59" s="45">
        <f>D59+E59</f>
        <v>24095</v>
      </c>
      <c r="D59" s="48">
        <v>24095</v>
      </c>
      <c r="E59" s="48">
        <v>0</v>
      </c>
      <c r="F59" s="45">
        <f>G59+H59</f>
        <v>2462</v>
      </c>
      <c r="G59" s="48">
        <v>2462</v>
      </c>
      <c r="H59" s="48">
        <v>0</v>
      </c>
    </row>
    <row ht="17.0" customHeight="1" x14ac:dyDescent="0.15" r="60" spans="1:8">
      <c r="A60" s="22">
        <v>510</v>
      </c>
      <c r="B60" s="46" t="s">
        <v>1839</v>
      </c>
      <c r="C60" s="45">
        <f>SUM(C61:C63)</f>
        <v>22065</v>
      </c>
      <c r="D60" s="45">
        <f>SUM(D61:D63)</f>
        <v>22065</v>
      </c>
      <c r="E60" s="45">
        <f>SUM(E61:E63)</f>
        <v>0</v>
      </c>
      <c r="F60" s="45">
        <f>SUM(F61:F63)</f>
        <v>0</v>
      </c>
      <c r="G60" s="45">
        <f>SUM(G61:G63)</f>
        <v>0</v>
      </c>
      <c r="H60" s="45">
        <f>SUM(H61:H63)</f>
        <v>0</v>
      </c>
    </row>
    <row ht="17.0" customHeight="1" x14ac:dyDescent="0.15" r="61" spans="1:8">
      <c r="A61" s="22">
        <v>51002</v>
      </c>
      <c r="B61" s="22" t="s">
        <v>1840</v>
      </c>
      <c r="C61" s="45">
        <f>D61+E61</f>
        <v>22053</v>
      </c>
      <c r="D61" s="48">
        <v>22053</v>
      </c>
      <c r="E61" s="48">
        <v>0</v>
      </c>
      <c r="F61" s="45">
        <f>G61+H61</f>
        <v>0</v>
      </c>
      <c r="G61" s="48">
        <v>0</v>
      </c>
      <c r="H61" s="48">
        <v>0</v>
      </c>
    </row>
    <row ht="17.0" customHeight="1" x14ac:dyDescent="0.15" r="62" spans="1:8">
      <c r="A62" s="22">
        <v>51003</v>
      </c>
      <c r="B62" s="22" t="s">
        <v>1163</v>
      </c>
      <c r="C62" s="45">
        <f>D62+E62</f>
        <v>0</v>
      </c>
      <c r="D62" s="48">
        <v>0</v>
      </c>
      <c r="E62" s="48">
        <v>0</v>
      </c>
      <c r="F62" s="45">
        <f>G62+H62</f>
        <v>0</v>
      </c>
      <c r="G62" s="48">
        <v>0</v>
      </c>
      <c r="H62" s="48">
        <v>0</v>
      </c>
    </row>
    <row ht="17.0" customHeight="1" x14ac:dyDescent="0.15" r="63" spans="1:8">
      <c r="A63" s="22">
        <v>51004</v>
      </c>
      <c r="B63" s="22" t="s">
        <v>1841</v>
      </c>
      <c r="C63" s="45">
        <f>D63+E63</f>
        <v>12</v>
      </c>
      <c r="D63" s="48">
        <v>12</v>
      </c>
      <c r="E63" s="48">
        <v>0</v>
      </c>
      <c r="F63" s="45">
        <f>G63+H63</f>
        <v>0</v>
      </c>
      <c r="G63" s="48">
        <v>0</v>
      </c>
      <c r="H63" s="48">
        <v>0</v>
      </c>
    </row>
    <row ht="17.0" customHeight="1" x14ac:dyDescent="0.15" r="64" spans="1:8">
      <c r="A64" s="22">
        <v>511</v>
      </c>
      <c r="B64" s="46" t="s">
        <v>1842</v>
      </c>
      <c r="C64" s="45">
        <f>SUM(C65:C68)</f>
        <v>3063</v>
      </c>
      <c r="D64" s="45">
        <f>SUM(D65:D68)</f>
        <v>3063</v>
      </c>
      <c r="E64" s="45">
        <f>SUM(E65:E68)</f>
        <v>0</v>
      </c>
      <c r="F64" s="45">
        <f>SUM(F65:F68)</f>
        <v>0</v>
      </c>
      <c r="G64" s="45">
        <f>SUM(G65:G68)</f>
        <v>0</v>
      </c>
      <c r="H64" s="45">
        <f>SUM(H65:H68)</f>
        <v>0</v>
      </c>
    </row>
    <row ht="17.0" customHeight="1" x14ac:dyDescent="0.15" r="65" spans="1:8">
      <c r="A65" s="22">
        <v>51101</v>
      </c>
      <c r="B65" s="22" t="s">
        <v>1843</v>
      </c>
      <c r="C65" s="45">
        <f>D65+E65</f>
        <v>3037</v>
      </c>
      <c r="D65" s="48">
        <v>3037</v>
      </c>
      <c r="E65" s="48">
        <v>0</v>
      </c>
      <c r="F65" s="45">
        <f>G65+H65</f>
        <v>0</v>
      </c>
      <c r="G65" s="48">
        <v>0</v>
      </c>
      <c r="H65" s="48">
        <v>0</v>
      </c>
    </row>
    <row ht="17.0" customHeight="1" x14ac:dyDescent="0.15" r="66" spans="1:8">
      <c r="A66" s="22">
        <v>51102</v>
      </c>
      <c r="B66" s="22" t="s">
        <v>1844</v>
      </c>
      <c r="C66" s="45">
        <f>D66+E66</f>
        <v>0</v>
      </c>
      <c r="D66" s="48">
        <v>0</v>
      </c>
      <c r="E66" s="48">
        <v>0</v>
      </c>
      <c r="F66" s="45">
        <f>G66+H66</f>
        <v>0</v>
      </c>
      <c r="G66" s="48">
        <v>0</v>
      </c>
      <c r="H66" s="48">
        <v>0</v>
      </c>
    </row>
    <row ht="17.0" customHeight="1" x14ac:dyDescent="0.15" r="67" spans="1:8">
      <c r="A67" s="22">
        <v>51103</v>
      </c>
      <c r="B67" s="22" t="s">
        <v>1845</v>
      </c>
      <c r="C67" s="45">
        <f>D67+E67</f>
        <v>26</v>
      </c>
      <c r="D67" s="48">
        <v>26</v>
      </c>
      <c r="E67" s="48">
        <v>0</v>
      </c>
      <c r="F67" s="45">
        <f>G67+H67</f>
        <v>0</v>
      </c>
      <c r="G67" s="48">
        <v>0</v>
      </c>
      <c r="H67" s="48">
        <v>0</v>
      </c>
    </row>
    <row ht="17.0" customHeight="1" x14ac:dyDescent="0.15" r="68" spans="1:8">
      <c r="A68" s="22">
        <v>51104</v>
      </c>
      <c r="B68" s="22" t="s">
        <v>1846</v>
      </c>
      <c r="C68" s="45">
        <f>D68+E68</f>
        <v>0</v>
      </c>
      <c r="D68" s="48">
        <v>0</v>
      </c>
      <c r="E68" s="48">
        <v>0</v>
      </c>
      <c r="F68" s="45">
        <f>G68+H68</f>
        <v>0</v>
      </c>
      <c r="G68" s="48">
        <v>0</v>
      </c>
      <c r="H68" s="48">
        <v>0</v>
      </c>
    </row>
    <row ht="17.0" customHeight="1" x14ac:dyDescent="0.15" r="69" spans="1:8">
      <c r="A69" s="22">
        <v>599</v>
      </c>
      <c r="B69" s="46" t="s">
        <v>1850</v>
      </c>
      <c r="C69" s="45">
        <f>SUM(C70:C74)</f>
        <v>378</v>
      </c>
      <c r="D69" s="45">
        <f>SUM(D70:D74)</f>
        <v>378</v>
      </c>
      <c r="E69" s="45">
        <f>SUM(E70:E74)</f>
        <v>0</v>
      </c>
      <c r="F69" s="45">
        <f>SUM(F70:F74)</f>
        <v>0</v>
      </c>
      <c r="G69" s="45">
        <f>SUM(G70:G74)</f>
        <v>0</v>
      </c>
      <c r="H69" s="45">
        <f>SUM(H70:H74)</f>
        <v>0</v>
      </c>
    </row>
    <row ht="17.0" customHeight="1" x14ac:dyDescent="0.15" r="70" spans="1:8">
      <c r="A70" s="22">
        <v>59907</v>
      </c>
      <c r="B70" s="22" t="s">
        <v>1851</v>
      </c>
      <c r="C70" s="45">
        <f>D70+E70</f>
        <v>0</v>
      </c>
      <c r="D70" s="48">
        <v>0</v>
      </c>
      <c r="E70" s="48">
        <v>0</v>
      </c>
      <c r="F70" s="45">
        <f>G70+H70</f>
        <v>0</v>
      </c>
      <c r="G70" s="48">
        <v>0</v>
      </c>
      <c r="H70" s="48">
        <v>0</v>
      </c>
    </row>
    <row ht="17.0" customHeight="1" x14ac:dyDescent="0.15" r="71" spans="1:8">
      <c r="A71" s="22">
        <v>59908</v>
      </c>
      <c r="B71" s="22" t="s">
        <v>1852</v>
      </c>
      <c r="C71" s="45">
        <f>D71+E71</f>
        <v>0</v>
      </c>
      <c r="D71" s="48">
        <v>0</v>
      </c>
      <c r="E71" s="48">
        <v>0</v>
      </c>
      <c r="F71" s="45">
        <f>G71+H71</f>
        <v>0</v>
      </c>
      <c r="G71" s="48">
        <v>0</v>
      </c>
      <c r="H71" s="48">
        <v>0</v>
      </c>
    </row>
    <row ht="17.0" customHeight="1" x14ac:dyDescent="0.15" r="72" spans="1:8">
      <c r="A72" s="22">
        <v>59909</v>
      </c>
      <c r="B72" s="22" t="s">
        <v>1853</v>
      </c>
      <c r="C72" s="45">
        <f>D72+E72</f>
        <v>0</v>
      </c>
      <c r="D72" s="48">
        <v>0</v>
      </c>
      <c r="E72" s="48">
        <v>0</v>
      </c>
      <c r="F72" s="45">
        <f>G72+H72</f>
        <v>0</v>
      </c>
      <c r="G72" s="48">
        <v>0</v>
      </c>
      <c r="H72" s="48">
        <v>0</v>
      </c>
    </row>
    <row ht="17.0" customHeight="1" x14ac:dyDescent="0.15" r="73" spans="1:8">
      <c r="A73" s="22">
        <v>59910</v>
      </c>
      <c r="B73" s="22" t="s">
        <v>1854</v>
      </c>
      <c r="C73" s="45">
        <f>D73+E73</f>
        <v>0</v>
      </c>
      <c r="D73" s="48">
        <v>0</v>
      </c>
      <c r="E73" s="48">
        <v>0</v>
      </c>
      <c r="F73" s="45">
        <f>G73+H73</f>
        <v>0</v>
      </c>
      <c r="G73" s="48">
        <v>0</v>
      </c>
      <c r="H73" s="48">
        <v>0</v>
      </c>
    </row>
    <row ht="17.0" customHeight="1" x14ac:dyDescent="0.15" r="74" spans="1:8">
      <c r="A74" s="22">
        <v>59999</v>
      </c>
      <c r="B74" s="22" t="s">
        <v>1634</v>
      </c>
      <c r="C74" s="45">
        <f>D74+E74</f>
        <v>378</v>
      </c>
      <c r="D74" s="48">
        <v>378</v>
      </c>
      <c r="E74" s="48">
        <v>0</v>
      </c>
      <c r="F74" s="45">
        <f>G74+H74</f>
        <v>0</v>
      </c>
      <c r="G74" s="48">
        <v>0</v>
      </c>
      <c r="H74" s="48">
        <v>0</v>
      </c>
    </row>
  </sheetData>
  <mergeCells count="5">
    <mergeCell ref="A4:A5"/>
    <mergeCell ref="B4:B5"/>
    <mergeCell ref="A1:H1"/>
    <mergeCell ref="C4:C5"/>
    <mergeCell ref="F4:F5"/>
  </mergeCells>
  <phoneticPr fontId="0" type="noConversion"/>
  <printOptions gridLines="1"/>
  <pageMargins left="0.7499999887361302" right="0.7499999887361302" top="0.9999999849815069" bottom="0.9999999849815069" header="0.0" footer="0.0"/>
  <pageSetup paperSize="1"/>
  <headerFooter>
    <oddHeader>&amp;L&amp;C&amp;"宋体,常规"&amp;12&amp;A&amp;R</oddHeader>
    <oddFooter>&amp;L&amp;C&amp;"宋体,常规"&amp;12Page &amp;"宋体,常规"&amp;12&amp;P&amp;R</oddFooter>
  </headerFooter>
  <extLst>
    <ext uri="{2D9387EB-5337-4D45-933B-B4D357D02E09}">
      <gutter val="0.0" pos="0"/>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D124"/>
  <sheetViews>
    <sheetView showGridLines="0" showZeros="0" zoomScaleNormal="100" topLeftCell="A43" workbookViewId="0">
      <selection activeCell="I57" activeCellId="0" sqref="I57"/>
    </sheetView>
  </sheetViews>
  <sheetFormatPr defaultRowHeight="17.25" customHeight="1" defaultColWidth="9.0" x14ac:dyDescent="0.15"/>
  <cols>
    <col min="1" max="1" width="54.375" customWidth="1"/>
    <col min="2" max="2" width="19.5" customWidth="1"/>
    <col min="3" max="3" width="54.375" customWidth="1"/>
    <col min="4" max="4" width="19.5" customWidth="1"/>
  </cols>
  <sheetData>
    <row ht="33.75" customHeight="1" x14ac:dyDescent="0.15" r="1" spans="1:4">
      <c r="A1" s="119" t="s">
        <v>1858</v>
      </c>
    </row>
    <row ht="17.0" customHeight="1" x14ac:dyDescent="0.15" r="2" spans="1:4">
      <c r="A2" s="120" t="s">
        <v>53</v>
      </c>
    </row>
    <row ht="17.0" customHeight="1" x14ac:dyDescent="0.15" r="3" spans="1:4">
      <c r="A3" s="120" t="s">
        <v>771</v>
      </c>
    </row>
    <row ht="17.0" customHeight="1" x14ac:dyDescent="0.15" r="4" spans="1:4">
      <c r="A4" s="44" t="s">
        <v>1859</v>
      </c>
      <c r="B4" s="44" t="s">
        <v>1860</v>
      </c>
      <c r="C4" s="44" t="s">
        <v>1859</v>
      </c>
      <c r="D4" s="44" t="s">
        <v>1860</v>
      </c>
    </row>
    <row ht="17.0" customHeight="1" x14ac:dyDescent="0.15" r="5" spans="1:4">
      <c r="A5" s="49" t="s">
        <v>100</v>
      </c>
      <c r="B5" s="45">
        <f>L01!C5</f>
        <v>242723</v>
      </c>
      <c r="C5" s="49" t="s">
        <v>772</v>
      </c>
      <c r="D5" s="45">
        <f>L02!C5</f>
        <v>481373</v>
      </c>
    </row>
    <row ht="17.0" customHeight="1" x14ac:dyDescent="0.15" r="6" spans="1:4">
      <c r="A6" s="49" t="s">
        <v>1861</v>
      </c>
      <c r="B6" s="45">
        <f>SUM(B7,B14,B53)</f>
        <v>240361</v>
      </c>
      <c r="C6" s="49" t="s">
        <v>1862</v>
      </c>
      <c r="D6" s="45">
        <f>SUM(D7,D14,D53)</f>
        <v>0</v>
      </c>
    </row>
    <row ht="17.0" customHeight="1" x14ac:dyDescent="0.15" r="7" spans="1:4">
      <c r="A7" s="49" t="s">
        <v>1863</v>
      </c>
      <c r="B7" s="45">
        <f>SUM(B8:B13)</f>
        <v>-6418</v>
      </c>
      <c r="C7" s="49" t="s">
        <v>1864</v>
      </c>
      <c r="D7" s="45">
        <f>SUM(D8:D13)</f>
        <v>0</v>
      </c>
    </row>
    <row ht="17.0" customHeight="1" x14ac:dyDescent="0.15" r="8" spans="1:4">
      <c r="A8" s="50" t="s">
        <v>1865</v>
      </c>
      <c r="B8" s="53">
        <v>84</v>
      </c>
      <c r="C8" s="50" t="s">
        <v>1866</v>
      </c>
      <c r="D8" s="53">
        <v>0</v>
      </c>
    </row>
    <row ht="17.0" customHeight="1" x14ac:dyDescent="0.15" r="9" spans="1:4">
      <c r="A9" s="50" t="s">
        <v>1867</v>
      </c>
      <c r="B9" s="53">
        <v>186</v>
      </c>
      <c r="C9" s="50" t="s">
        <v>1868</v>
      </c>
      <c r="D9" s="53">
        <v>0</v>
      </c>
    </row>
    <row ht="17.0" customHeight="1" x14ac:dyDescent="0.15" r="10" spans="1:4">
      <c r="A10" s="50" t="s">
        <v>1869</v>
      </c>
      <c r="B10" s="53">
        <v>1471</v>
      </c>
      <c r="C10" s="50" t="s">
        <v>1870</v>
      </c>
      <c r="D10" s="53">
        <v>0</v>
      </c>
    </row>
    <row ht="17.0" customHeight="1" x14ac:dyDescent="0.15" r="11" spans="1:4">
      <c r="A11" s="50" t="s">
        <v>1871</v>
      </c>
      <c r="B11" s="53">
        <v>0</v>
      </c>
      <c r="C11" s="50" t="s">
        <v>1872</v>
      </c>
      <c r="D11" s="53">
        <v>0</v>
      </c>
    </row>
    <row ht="17.0" customHeight="1" x14ac:dyDescent="0.15" r="12" spans="1:4">
      <c r="A12" s="50" t="s">
        <v>1873</v>
      </c>
      <c r="B12" s="53">
        <v>-8159</v>
      </c>
      <c r="C12" s="50" t="s">
        <v>1874</v>
      </c>
      <c r="D12" s="53">
        <v>0</v>
      </c>
    </row>
    <row ht="17.0" customHeight="1" x14ac:dyDescent="0.15" r="13" spans="1:4">
      <c r="A13" s="50" t="s">
        <v>1875</v>
      </c>
      <c r="B13" s="53">
        <v>0</v>
      </c>
      <c r="C13" s="50" t="s">
        <v>1876</v>
      </c>
      <c r="D13" s="53">
        <v>0</v>
      </c>
    </row>
    <row ht="17.0" customHeight="1" x14ac:dyDescent="0.15" r="14" spans="1:4">
      <c r="A14" s="49" t="s">
        <v>1877</v>
      </c>
      <c r="B14" s="45">
        <f>SUM(B15:B52)</f>
        <v>191603</v>
      </c>
      <c r="C14" s="49" t="s">
        <v>1878</v>
      </c>
      <c r="D14" s="45">
        <f>SUM(D15:D52)</f>
        <v>0</v>
      </c>
    </row>
    <row ht="17.0" customHeight="1" x14ac:dyDescent="0.15" r="15" spans="1:4">
      <c r="A15" s="50" t="s">
        <v>1879</v>
      </c>
      <c r="B15" s="53">
        <v>450</v>
      </c>
      <c r="C15" s="50" t="s">
        <v>1880</v>
      </c>
      <c r="D15" s="53">
        <v>0</v>
      </c>
    </row>
    <row ht="17.0" customHeight="1" x14ac:dyDescent="0.15" r="16" spans="1:4">
      <c r="A16" s="50" t="s">
        <v>1881</v>
      </c>
      <c r="B16" s="53">
        <v>34273</v>
      </c>
      <c r="C16" s="50" t="s">
        <v>1882</v>
      </c>
      <c r="D16" s="53">
        <v>0</v>
      </c>
    </row>
    <row ht="17.0" customHeight="1" x14ac:dyDescent="0.15" r="17" spans="1:4">
      <c r="A17" s="50" t="s">
        <v>1883</v>
      </c>
      <c r="B17" s="53">
        <v>17630</v>
      </c>
      <c r="C17" s="50" t="s">
        <v>1884</v>
      </c>
      <c r="D17" s="53">
        <v>0</v>
      </c>
    </row>
    <row ht="17.0" customHeight="1" x14ac:dyDescent="0.15" r="18" spans="1:4">
      <c r="A18" s="50" t="s">
        <v>1885</v>
      </c>
      <c r="B18" s="53">
        <v>11999</v>
      </c>
      <c r="C18" s="50" t="s">
        <v>1886</v>
      </c>
      <c r="D18" s="53">
        <v>0</v>
      </c>
    </row>
    <row ht="17.0" customHeight="1" x14ac:dyDescent="0.15" r="19" spans="1:4">
      <c r="A19" s="50" t="s">
        <v>1887</v>
      </c>
      <c r="B19" s="53">
        <v>0</v>
      </c>
      <c r="C19" s="50" t="s">
        <v>1888</v>
      </c>
      <c r="D19" s="53">
        <v>0</v>
      </c>
    </row>
    <row ht="17.0" customHeight="1" x14ac:dyDescent="0.15" r="20" spans="1:4">
      <c r="A20" s="50" t="s">
        <v>1889</v>
      </c>
      <c r="B20" s="53">
        <v>0</v>
      </c>
      <c r="C20" s="50" t="s">
        <v>1890</v>
      </c>
      <c r="D20" s="53">
        <v>0</v>
      </c>
    </row>
    <row ht="17.0" customHeight="1" x14ac:dyDescent="0.15" r="21" spans="1:4">
      <c r="A21" s="50" t="s">
        <v>1891</v>
      </c>
      <c r="B21" s="53">
        <v>241</v>
      </c>
      <c r="C21" s="50" t="s">
        <v>1892</v>
      </c>
      <c r="D21" s="53">
        <v>0</v>
      </c>
    </row>
    <row ht="17.0" customHeight="1" x14ac:dyDescent="0.15" r="22" spans="1:4">
      <c r="A22" s="50" t="s">
        <v>1893</v>
      </c>
      <c r="B22" s="53">
        <v>13992</v>
      </c>
      <c r="C22" s="50" t="s">
        <v>1894</v>
      </c>
      <c r="D22" s="53">
        <v>0</v>
      </c>
    </row>
    <row ht="17.0" customHeight="1" x14ac:dyDescent="0.15" r="23" spans="1:4">
      <c r="A23" s="50" t="s">
        <v>1895</v>
      </c>
      <c r="B23" s="53">
        <v>15822</v>
      </c>
      <c r="C23" s="50" t="s">
        <v>1896</v>
      </c>
      <c r="D23" s="53">
        <v>0</v>
      </c>
    </row>
    <row ht="17.0" customHeight="1" x14ac:dyDescent="0.15" r="24" spans="1:4">
      <c r="A24" s="50" t="s">
        <v>1897</v>
      </c>
      <c r="B24" s="53">
        <v>1149</v>
      </c>
      <c r="C24" s="50" t="s">
        <v>1898</v>
      </c>
      <c r="D24" s="53">
        <v>0</v>
      </c>
    </row>
    <row ht="17.0" customHeight="1" x14ac:dyDescent="0.15" r="25" spans="1:4">
      <c r="A25" s="50" t="s">
        <v>1899</v>
      </c>
      <c r="B25" s="53">
        <v>0</v>
      </c>
      <c r="C25" s="50" t="s">
        <v>1900</v>
      </c>
      <c r="D25" s="53">
        <v>0</v>
      </c>
    </row>
    <row ht="17.0" customHeight="1" x14ac:dyDescent="0.15" r="26" spans="1:4">
      <c r="A26" s="50" t="s">
        <v>1901</v>
      </c>
      <c r="B26" s="53">
        <v>0</v>
      </c>
      <c r="C26" s="50" t="s">
        <v>1902</v>
      </c>
      <c r="D26" s="53">
        <v>0</v>
      </c>
    </row>
    <row ht="17.0" customHeight="1" x14ac:dyDescent="0.15" r="27" spans="1:4">
      <c r="A27" s="50" t="s">
        <v>1903</v>
      </c>
      <c r="B27" s="53">
        <v>21782</v>
      </c>
      <c r="C27" s="50" t="s">
        <v>1904</v>
      </c>
      <c r="D27" s="53">
        <v>0</v>
      </c>
    </row>
    <row ht="17.0" customHeight="1" x14ac:dyDescent="0.15" r="28" spans="1:4">
      <c r="A28" s="50" t="s">
        <v>1905</v>
      </c>
      <c r="B28" s="53">
        <v>897</v>
      </c>
      <c r="C28" s="50" t="s">
        <v>1906</v>
      </c>
      <c r="D28" s="53">
        <v>0</v>
      </c>
    </row>
    <row ht="17.0" customHeight="1" x14ac:dyDescent="0.15" r="29" spans="1:4">
      <c r="A29" s="50" t="s">
        <v>1907</v>
      </c>
      <c r="B29" s="53">
        <v>0</v>
      </c>
      <c r="C29" s="50" t="s">
        <v>1908</v>
      </c>
      <c r="D29" s="53">
        <v>0</v>
      </c>
    </row>
    <row ht="17.0" customHeight="1" x14ac:dyDescent="0.15" r="30" spans="1:4">
      <c r="A30" s="50" t="s">
        <v>1909</v>
      </c>
      <c r="B30" s="53">
        <v>0</v>
      </c>
      <c r="C30" s="50" t="s">
        <v>1910</v>
      </c>
      <c r="D30" s="53">
        <v>0</v>
      </c>
    </row>
    <row ht="17.0" customHeight="1" x14ac:dyDescent="0.15" r="31" spans="1:4">
      <c r="A31" s="50" t="s">
        <v>1911</v>
      </c>
      <c r="B31" s="53">
        <v>1039</v>
      </c>
      <c r="C31" s="50" t="s">
        <v>1912</v>
      </c>
      <c r="D31" s="53">
        <v>0</v>
      </c>
    </row>
    <row ht="17.0" customHeight="1" x14ac:dyDescent="0.15" r="32" spans="1:4">
      <c r="A32" s="50" t="s">
        <v>1913</v>
      </c>
      <c r="B32" s="53">
        <v>6795</v>
      </c>
      <c r="C32" s="50" t="s">
        <v>1914</v>
      </c>
      <c r="D32" s="53">
        <v>0</v>
      </c>
    </row>
    <row ht="17.0" customHeight="1" x14ac:dyDescent="0.15" r="33" spans="1:4">
      <c r="A33" s="50" t="s">
        <v>1915</v>
      </c>
      <c r="B33" s="53">
        <v>30</v>
      </c>
      <c r="C33" s="50" t="s">
        <v>1916</v>
      </c>
      <c r="D33" s="53">
        <v>0</v>
      </c>
    </row>
    <row ht="17.0" customHeight="1" x14ac:dyDescent="0.15" r="34" spans="1:4">
      <c r="A34" s="50" t="s">
        <v>1917</v>
      </c>
      <c r="B34" s="53">
        <v>637</v>
      </c>
      <c r="C34" s="50" t="s">
        <v>1918</v>
      </c>
      <c r="D34" s="53">
        <v>0</v>
      </c>
    </row>
    <row ht="17.0" customHeight="1" x14ac:dyDescent="0.15" r="35" spans="1:4">
      <c r="A35" s="50" t="s">
        <v>1919</v>
      </c>
      <c r="B35" s="53">
        <v>22034</v>
      </c>
      <c r="C35" s="50" t="s">
        <v>1920</v>
      </c>
      <c r="D35" s="53">
        <v>0</v>
      </c>
    </row>
    <row ht="17.0" customHeight="1" x14ac:dyDescent="0.15" r="36" spans="1:4">
      <c r="A36" s="50" t="s">
        <v>1921</v>
      </c>
      <c r="B36" s="53">
        <v>4433</v>
      </c>
      <c r="C36" s="50" t="s">
        <v>1922</v>
      </c>
      <c r="D36" s="53">
        <v>0</v>
      </c>
    </row>
    <row ht="17.0" customHeight="1" x14ac:dyDescent="0.15" r="37" spans="1:4">
      <c r="A37" s="50" t="s">
        <v>1923</v>
      </c>
      <c r="B37" s="53">
        <v>2893</v>
      </c>
      <c r="C37" s="50" t="s">
        <v>1924</v>
      </c>
      <c r="D37" s="53">
        <v>0</v>
      </c>
    </row>
    <row ht="17.0" customHeight="1" x14ac:dyDescent="0.15" r="38" spans="1:4">
      <c r="A38" s="50" t="s">
        <v>1925</v>
      </c>
      <c r="B38" s="53">
        <v>0</v>
      </c>
      <c r="C38" s="50" t="s">
        <v>1926</v>
      </c>
      <c r="D38" s="53">
        <v>0</v>
      </c>
    </row>
    <row ht="17.0" customHeight="1" x14ac:dyDescent="0.15" r="39" spans="1:4">
      <c r="A39" s="50" t="s">
        <v>1927</v>
      </c>
      <c r="B39" s="53">
        <v>20789</v>
      </c>
      <c r="C39" s="50" t="s">
        <v>1928</v>
      </c>
      <c r="D39" s="53">
        <v>0</v>
      </c>
    </row>
    <row ht="17.0" customHeight="1" x14ac:dyDescent="0.15" r="40" spans="1:4">
      <c r="A40" s="50" t="s">
        <v>1929</v>
      </c>
      <c r="B40" s="53">
        <v>9842</v>
      </c>
      <c r="C40" s="50" t="s">
        <v>1930</v>
      </c>
      <c r="D40" s="53">
        <v>0</v>
      </c>
    </row>
    <row ht="17.0" customHeight="1" x14ac:dyDescent="0.15" r="41" spans="1:4">
      <c r="A41" s="50" t="s">
        <v>1931</v>
      </c>
      <c r="B41" s="53">
        <v>310</v>
      </c>
      <c r="C41" s="50" t="s">
        <v>1932</v>
      </c>
      <c r="D41" s="53">
        <v>0</v>
      </c>
    </row>
    <row ht="17.0" customHeight="1" x14ac:dyDescent="0.15" r="42" spans="1:4">
      <c r="A42" s="50" t="s">
        <v>1933</v>
      </c>
      <c r="B42" s="53">
        <v>548</v>
      </c>
      <c r="C42" s="50" t="s">
        <v>1934</v>
      </c>
      <c r="D42" s="53">
        <v>0</v>
      </c>
    </row>
    <row ht="17.0" customHeight="1" x14ac:dyDescent="0.15" r="43" spans="1:4">
      <c r="A43" s="50" t="s">
        <v>1935</v>
      </c>
      <c r="B43" s="53">
        <v>0</v>
      </c>
      <c r="C43" s="50" t="s">
        <v>1936</v>
      </c>
      <c r="D43" s="53">
        <v>0</v>
      </c>
    </row>
    <row ht="17.0" customHeight="1" x14ac:dyDescent="0.15" r="44" spans="1:4">
      <c r="A44" s="50" t="s">
        <v>1937</v>
      </c>
      <c r="B44" s="53">
        <v>0</v>
      </c>
      <c r="C44" s="50" t="s">
        <v>1938</v>
      </c>
      <c r="D44" s="53">
        <v>0</v>
      </c>
    </row>
    <row ht="17.0" customHeight="1" x14ac:dyDescent="0.15" r="45" spans="1:4">
      <c r="A45" s="50" t="s">
        <v>1939</v>
      </c>
      <c r="B45" s="53">
        <v>594</v>
      </c>
      <c r="C45" s="50" t="s">
        <v>1940</v>
      </c>
      <c r="D45" s="53">
        <v>0</v>
      </c>
    </row>
    <row ht="17.0" customHeight="1" x14ac:dyDescent="0.15" r="46" spans="1:4">
      <c r="A46" s="50" t="s">
        <v>1941</v>
      </c>
      <c r="B46" s="53">
        <v>0</v>
      </c>
      <c r="C46" s="50" t="s">
        <v>1942</v>
      </c>
      <c r="D46" s="53">
        <v>0</v>
      </c>
    </row>
    <row ht="17.0" customHeight="1" x14ac:dyDescent="0.15" r="47" spans="1:4">
      <c r="A47" s="50" t="s">
        <v>1943</v>
      </c>
      <c r="B47" s="53">
        <v>709</v>
      </c>
      <c r="C47" s="50" t="s">
        <v>1944</v>
      </c>
      <c r="D47" s="53">
        <v>0</v>
      </c>
    </row>
    <row ht="17.0" customHeight="1" x14ac:dyDescent="0.15" r="48" spans="1:4">
      <c r="A48" s="50" t="s">
        <v>1945</v>
      </c>
      <c r="B48" s="53">
        <v>0</v>
      </c>
      <c r="C48" s="50" t="s">
        <v>1946</v>
      </c>
      <c r="D48" s="53">
        <v>0</v>
      </c>
    </row>
    <row ht="17.0" customHeight="1" x14ac:dyDescent="0.15" r="49" spans="1:4">
      <c r="A49" s="50" t="s">
        <v>1947</v>
      </c>
      <c r="B49" s="53">
        <v>1515</v>
      </c>
      <c r="C49" s="50" t="s">
        <v>1948</v>
      </c>
      <c r="D49" s="53">
        <v>0</v>
      </c>
    </row>
    <row ht="17.0" customHeight="1" x14ac:dyDescent="0.15" r="50" spans="1:4">
      <c r="A50" s="50" t="s">
        <v>1949</v>
      </c>
      <c r="B50" s="53">
        <v>384</v>
      </c>
      <c r="C50" s="50" t="s">
        <v>1950</v>
      </c>
      <c r="D50" s="53">
        <v>0</v>
      </c>
    </row>
    <row ht="17.0" customHeight="1" x14ac:dyDescent="0.15" r="51" spans="1:4">
      <c r="A51" s="50" t="s">
        <v>1951</v>
      </c>
      <c r="B51" s="53">
        <v>0</v>
      </c>
      <c r="C51" s="50" t="s">
        <v>1952</v>
      </c>
      <c r="D51" s="53">
        <v>0</v>
      </c>
    </row>
    <row ht="17.0" customHeight="1" x14ac:dyDescent="0.15" r="52" spans="1:4">
      <c r="A52" s="50" t="s">
        <v>1953</v>
      </c>
      <c r="B52" s="53">
        <v>816</v>
      </c>
      <c r="C52" s="50" t="s">
        <v>1954</v>
      </c>
      <c r="D52" s="53">
        <v>0</v>
      </c>
    </row>
    <row ht="17.0" customHeight="1" x14ac:dyDescent="0.15" r="53" spans="1:4">
      <c r="A53" s="49" t="s">
        <v>1955</v>
      </c>
      <c r="B53" s="45">
        <f>SUM(B54:B74)</f>
        <v>55176</v>
      </c>
      <c r="C53" s="49" t="s">
        <v>1956</v>
      </c>
      <c r="D53" s="45">
        <f>SUM(D54:D74)</f>
        <v>0</v>
      </c>
    </row>
    <row ht="17.0" customHeight="1" x14ac:dyDescent="0.15" r="54" spans="1:4">
      <c r="A54" s="50" t="s">
        <v>1957</v>
      </c>
      <c r="B54" s="53">
        <v>397</v>
      </c>
      <c r="C54" s="50" t="s">
        <v>1957</v>
      </c>
      <c r="D54" s="53">
        <v>0</v>
      </c>
    </row>
    <row ht="17.0" customHeight="1" x14ac:dyDescent="0.15" r="55" spans="1:4">
      <c r="A55" s="50" t="s">
        <v>1958</v>
      </c>
      <c r="B55" s="53">
        <v>0</v>
      </c>
      <c r="C55" s="50" t="s">
        <v>1958</v>
      </c>
      <c r="D55" s="53">
        <v>0</v>
      </c>
    </row>
    <row ht="17.0" customHeight="1" x14ac:dyDescent="0.15" r="56" spans="1:4">
      <c r="A56" s="50" t="s">
        <v>1959</v>
      </c>
      <c r="B56" s="53">
        <v>0</v>
      </c>
      <c r="C56" s="50" t="s">
        <v>1959</v>
      </c>
      <c r="D56" s="53">
        <v>0</v>
      </c>
    </row>
    <row ht="17.0" customHeight="1" x14ac:dyDescent="0.15" r="57" spans="1:4">
      <c r="A57" s="50" t="s">
        <v>1960</v>
      </c>
      <c r="B57" s="53">
        <v>28</v>
      </c>
      <c r="C57" s="50" t="s">
        <v>1960</v>
      </c>
      <c r="D57" s="53">
        <v>0</v>
      </c>
    </row>
    <row ht="17.0" customHeight="1" x14ac:dyDescent="0.15" r="58" spans="1:4">
      <c r="A58" s="50" t="s">
        <v>1961</v>
      </c>
      <c r="B58" s="53">
        <v>2529</v>
      </c>
      <c r="C58" s="50" t="s">
        <v>1961</v>
      </c>
      <c r="D58" s="53">
        <v>0</v>
      </c>
    </row>
    <row ht="17.0" customHeight="1" x14ac:dyDescent="0.15" r="59" spans="1:4">
      <c r="A59" s="50" t="s">
        <v>1962</v>
      </c>
      <c r="B59" s="53">
        <v>0</v>
      </c>
      <c r="C59" s="50" t="s">
        <v>1962</v>
      </c>
      <c r="D59" s="53">
        <v>0</v>
      </c>
    </row>
    <row ht="17.0" customHeight="1" x14ac:dyDescent="0.15" r="60" spans="1:4">
      <c r="A60" s="50" t="s">
        <v>1963</v>
      </c>
      <c r="B60" s="53">
        <v>3431</v>
      </c>
      <c r="C60" s="50" t="s">
        <v>1963</v>
      </c>
      <c r="D60" s="53">
        <v>0</v>
      </c>
    </row>
    <row ht="17.0" customHeight="1" x14ac:dyDescent="0.15" r="61" spans="1:4">
      <c r="A61" s="50" t="s">
        <v>1964</v>
      </c>
      <c r="B61" s="53">
        <v>3548</v>
      </c>
      <c r="C61" s="50" t="s">
        <v>1964</v>
      </c>
      <c r="D61" s="53">
        <v>0</v>
      </c>
    </row>
    <row ht="17.0" customHeight="1" x14ac:dyDescent="0.15" r="62" spans="1:4">
      <c r="A62" s="50" t="s">
        <v>1965</v>
      </c>
      <c r="B62" s="53">
        <v>298</v>
      </c>
      <c r="C62" s="50" t="s">
        <v>1965</v>
      </c>
      <c r="D62" s="53">
        <v>0</v>
      </c>
    </row>
    <row ht="17.0" customHeight="1" x14ac:dyDescent="0.15" r="63" spans="1:4">
      <c r="A63" s="50" t="s">
        <v>1966</v>
      </c>
      <c r="B63" s="53">
        <v>14348</v>
      </c>
      <c r="C63" s="50" t="s">
        <v>1966</v>
      </c>
      <c r="D63" s="53">
        <v>0</v>
      </c>
    </row>
    <row ht="17.0" customHeight="1" x14ac:dyDescent="0.15" r="64" spans="1:4">
      <c r="A64" s="50" t="s">
        <v>1967</v>
      </c>
      <c r="B64" s="53">
        <v>289</v>
      </c>
      <c r="C64" s="50" t="s">
        <v>1967</v>
      </c>
      <c r="D64" s="53">
        <v>0</v>
      </c>
    </row>
    <row ht="17.0" customHeight="1" x14ac:dyDescent="0.15" r="65" spans="1:4">
      <c r="A65" s="50" t="s">
        <v>1968</v>
      </c>
      <c r="B65" s="53">
        <v>9066</v>
      </c>
      <c r="C65" s="50" t="s">
        <v>1968</v>
      </c>
      <c r="D65" s="53">
        <v>0</v>
      </c>
    </row>
    <row ht="17.0" customHeight="1" x14ac:dyDescent="0.15" r="66" spans="1:4">
      <c r="A66" s="50" t="s">
        <v>1969</v>
      </c>
      <c r="B66" s="53">
        <v>2682</v>
      </c>
      <c r="C66" s="50" t="s">
        <v>1969</v>
      </c>
      <c r="D66" s="53">
        <v>0</v>
      </c>
    </row>
    <row ht="17.0" customHeight="1" x14ac:dyDescent="0.15" r="67" spans="1:4">
      <c r="A67" s="50" t="s">
        <v>1970</v>
      </c>
      <c r="B67" s="53">
        <v>985</v>
      </c>
      <c r="C67" s="50" t="s">
        <v>1970</v>
      </c>
      <c r="D67" s="53">
        <v>0</v>
      </c>
    </row>
    <row ht="17.0" customHeight="1" x14ac:dyDescent="0.15" r="68" spans="1:4">
      <c r="A68" s="50" t="s">
        <v>1971</v>
      </c>
      <c r="B68" s="53">
        <v>597</v>
      </c>
      <c r="C68" s="50" t="s">
        <v>1971</v>
      </c>
      <c r="D68" s="53">
        <v>0</v>
      </c>
    </row>
    <row ht="17.0" customHeight="1" x14ac:dyDescent="0.15" r="69" spans="1:4">
      <c r="A69" s="50" t="s">
        <v>1972</v>
      </c>
      <c r="B69" s="53">
        <v>0</v>
      </c>
      <c r="C69" s="50" t="s">
        <v>1972</v>
      </c>
      <c r="D69" s="53">
        <v>0</v>
      </c>
    </row>
    <row ht="17.0" customHeight="1" x14ac:dyDescent="0.15" r="70" spans="1:4">
      <c r="A70" s="50" t="s">
        <v>1973</v>
      </c>
      <c r="B70" s="53">
        <v>16978</v>
      </c>
      <c r="C70" s="50" t="s">
        <v>1973</v>
      </c>
      <c r="D70" s="53">
        <v>0</v>
      </c>
    </row>
    <row ht="17.0" customHeight="1" x14ac:dyDescent="0.15" r="71" spans="1:4">
      <c r="A71" s="50" t="s">
        <v>1974</v>
      </c>
      <c r="B71" s="53">
        <v>0</v>
      </c>
      <c r="C71" s="50" t="s">
        <v>1974</v>
      </c>
      <c r="D71" s="53">
        <v>0</v>
      </c>
    </row>
    <row ht="17.0" customHeight="1" x14ac:dyDescent="0.15" r="72" spans="1:4">
      <c r="A72" s="50" t="s">
        <v>1975</v>
      </c>
      <c r="B72" s="53">
        <v>0</v>
      </c>
      <c r="C72" s="50" t="s">
        <v>1975</v>
      </c>
      <c r="D72" s="53">
        <v>0</v>
      </c>
    </row>
    <row ht="17.0" customHeight="1" x14ac:dyDescent="0.15" r="73" spans="1:4">
      <c r="A73" s="50" t="s">
        <v>1976</v>
      </c>
      <c r="B73" s="53">
        <v>0</v>
      </c>
      <c r="C73" s="50" t="s">
        <v>1976</v>
      </c>
      <c r="D73" s="53">
        <v>0</v>
      </c>
    </row>
    <row ht="17.0" customHeight="1" x14ac:dyDescent="0.15" r="74" spans="1:4">
      <c r="A74" s="50" t="s">
        <v>1977</v>
      </c>
      <c r="B74" s="53">
        <v>0</v>
      </c>
      <c r="C74" s="50" t="s">
        <v>928</v>
      </c>
      <c r="D74" s="53">
        <v>0</v>
      </c>
    </row>
    <row ht="17.0" customHeight="1" x14ac:dyDescent="0.15" r="75" spans="1:4">
      <c r="A75" s="49" t="s">
        <v>1978</v>
      </c>
      <c r="B75" s="45">
        <f>SUM(B76:B77)</f>
        <v>0</v>
      </c>
      <c r="C75" s="49" t="s">
        <v>1979</v>
      </c>
      <c r="D75" s="45">
        <f>SUM(D76:D77)</f>
        <v>9515</v>
      </c>
    </row>
    <row ht="17.0" customHeight="1" x14ac:dyDescent="0.15" r="76" spans="1:4">
      <c r="A76" s="50" t="s">
        <v>1980</v>
      </c>
      <c r="B76" s="53">
        <v>0</v>
      </c>
      <c r="C76" s="50" t="s">
        <v>1981</v>
      </c>
      <c r="D76" s="53">
        <v>0</v>
      </c>
    </row>
    <row ht="17.0" customHeight="1" x14ac:dyDescent="0.15" r="77" spans="1:4">
      <c r="A77" s="50" t="s">
        <v>1982</v>
      </c>
      <c r="B77" s="53">
        <v>0</v>
      </c>
      <c r="C77" s="50" t="s">
        <v>1983</v>
      </c>
      <c r="D77" s="53">
        <v>9515</v>
      </c>
    </row>
    <row ht="17.0" customHeight="1" x14ac:dyDescent="0.15" r="78" spans="1:4">
      <c r="A78" s="49" t="s">
        <v>1984</v>
      </c>
      <c r="B78" s="47">
        <v>0</v>
      </c>
      <c r="C78" s="50"/>
      <c r="D78" s="64"/>
    </row>
    <row ht="17.0" customHeight="1" x14ac:dyDescent="0.15" r="79" spans="1:4">
      <c r="A79" s="49" t="s">
        <v>1985</v>
      </c>
      <c r="B79" s="47">
        <v>49033</v>
      </c>
      <c r="C79" s="50"/>
      <c r="D79" s="64"/>
    </row>
    <row ht="17.0" customHeight="1" x14ac:dyDescent="0.15" r="80" spans="1:4">
      <c r="A80" s="49" t="s">
        <v>1986</v>
      </c>
      <c r="B80" s="45">
        <f>SUM(B81:B83)</f>
        <v>138</v>
      </c>
      <c r="C80" s="49" t="s">
        <v>1987</v>
      </c>
      <c r="D80" s="48">
        <v>4672</v>
      </c>
    </row>
    <row ht="17.0" customHeight="1" x14ac:dyDescent="0.15" r="81" spans="1:4">
      <c r="A81" s="50" t="s">
        <v>1988</v>
      </c>
      <c r="B81" s="48">
        <v>138</v>
      </c>
      <c r="C81" s="50"/>
      <c r="D81" s="64"/>
    </row>
    <row ht="17.0" customHeight="1" x14ac:dyDescent="0.15" r="82" spans="1:4">
      <c r="A82" s="50" t="s">
        <v>1989</v>
      </c>
      <c r="B82" s="48">
        <v>0</v>
      </c>
      <c r="C82" s="50"/>
      <c r="D82" s="64"/>
    </row>
    <row ht="17.0" customHeight="1" x14ac:dyDescent="0.15" r="83" spans="1:4">
      <c r="A83" s="50" t="s">
        <v>1990</v>
      </c>
      <c r="B83" s="48">
        <v>0</v>
      </c>
      <c r="C83" s="50"/>
      <c r="D83" s="64"/>
    </row>
    <row ht="17.0" customHeight="1" x14ac:dyDescent="0.15" r="84" spans="1:4">
      <c r="A84" s="49" t="s">
        <v>1991</v>
      </c>
      <c r="B84" s="45">
        <f>B85</f>
        <v>0</v>
      </c>
      <c r="C84" s="49" t="s">
        <v>1992</v>
      </c>
      <c r="D84" s="45">
        <f>D85</f>
        <v>27782</v>
      </c>
    </row>
    <row ht="17.0" customHeight="1" x14ac:dyDescent="0.15" r="85" spans="1:4">
      <c r="A85" s="49" t="s">
        <v>1993</v>
      </c>
      <c r="B85" s="45">
        <f>B86</f>
        <v>0</v>
      </c>
      <c r="C85" s="49" t="s">
        <v>1994</v>
      </c>
      <c r="D85" s="45">
        <f>SUM(D86:D89)</f>
        <v>27782</v>
      </c>
    </row>
    <row ht="17.0" customHeight="1" x14ac:dyDescent="0.15" r="86" spans="1:4">
      <c r="A86" s="49" t="s">
        <v>1995</v>
      </c>
      <c r="B86" s="45">
        <f>SUM(B87:B90)</f>
        <v>0</v>
      </c>
      <c r="C86" s="50" t="s">
        <v>1996</v>
      </c>
      <c r="D86" s="48">
        <v>27729</v>
      </c>
    </row>
    <row ht="17.0" customHeight="1" x14ac:dyDescent="0.15" r="87" spans="1:4">
      <c r="A87" s="50" t="s">
        <v>1997</v>
      </c>
      <c r="B87" s="48">
        <v>0</v>
      </c>
      <c r="C87" s="50" t="s">
        <v>1998</v>
      </c>
      <c r="D87" s="48">
        <v>53</v>
      </c>
    </row>
    <row ht="17.0" customHeight="1" x14ac:dyDescent="0.15" r="88" spans="1:4">
      <c r="A88" s="50" t="s">
        <v>1999</v>
      </c>
      <c r="B88" s="48">
        <v>0</v>
      </c>
      <c r="C88" s="50" t="s">
        <v>2000</v>
      </c>
      <c r="D88" s="48">
        <v>0</v>
      </c>
    </row>
    <row ht="17.0" customHeight="1" x14ac:dyDescent="0.15" r="89" spans="1:4">
      <c r="A89" s="50" t="s">
        <v>2001</v>
      </c>
      <c r="B89" s="48">
        <v>0</v>
      </c>
      <c r="C89" s="50" t="s">
        <v>2002</v>
      </c>
      <c r="D89" s="48">
        <v>0</v>
      </c>
    </row>
    <row ht="17.0" customHeight="1" x14ac:dyDescent="0.15" r="90" spans="1:4">
      <c r="A90" s="50" t="s">
        <v>2003</v>
      </c>
      <c r="B90" s="48">
        <v>0</v>
      </c>
      <c r="C90" s="50"/>
      <c r="D90" s="64"/>
    </row>
    <row ht="17.0" customHeight="1" x14ac:dyDescent="0.15" r="91" spans="1:4">
      <c r="A91" s="49" t="s">
        <v>2004</v>
      </c>
      <c r="B91" s="45">
        <f>B92</f>
        <v>29000</v>
      </c>
      <c r="C91" s="49" t="s">
        <v>2005</v>
      </c>
      <c r="D91" s="45">
        <f>SUM(D92:D95)</f>
        <v>0</v>
      </c>
    </row>
    <row ht="17.0" customHeight="1" x14ac:dyDescent="0.15" r="92" spans="1:4">
      <c r="A92" s="49" t="s">
        <v>2006</v>
      </c>
      <c r="B92" s="45">
        <f>SUM(B93:B96)</f>
        <v>29000</v>
      </c>
      <c r="C92" s="50" t="s">
        <v>2007</v>
      </c>
      <c r="D92" s="53">
        <v>0</v>
      </c>
    </row>
    <row ht="17.0" customHeight="1" x14ac:dyDescent="0.15" r="93" spans="1:4">
      <c r="A93" s="50" t="s">
        <v>2008</v>
      </c>
      <c r="B93" s="53">
        <v>29000</v>
      </c>
      <c r="C93" s="50" t="s">
        <v>2009</v>
      </c>
      <c r="D93" s="53">
        <v>0</v>
      </c>
    </row>
    <row ht="17.0" customHeight="1" x14ac:dyDescent="0.15" r="94" spans="1:4">
      <c r="A94" s="50" t="s">
        <v>2010</v>
      </c>
      <c r="B94" s="53">
        <v>0</v>
      </c>
      <c r="C94" s="50" t="s">
        <v>2011</v>
      </c>
      <c r="D94" s="53">
        <v>0</v>
      </c>
    </row>
    <row ht="17.0" customHeight="1" x14ac:dyDescent="0.15" r="95" spans="1:4">
      <c r="A95" s="50" t="s">
        <v>2012</v>
      </c>
      <c r="B95" s="53">
        <v>0</v>
      </c>
      <c r="C95" s="50" t="s">
        <v>2013</v>
      </c>
      <c r="D95" s="53">
        <v>0</v>
      </c>
    </row>
    <row ht="17.0" customHeight="1" x14ac:dyDescent="0.15" r="96" spans="1:4">
      <c r="A96" s="50" t="s">
        <v>2014</v>
      </c>
      <c r="B96" s="53">
        <v>0</v>
      </c>
      <c r="C96" s="50"/>
      <c r="D96" s="44"/>
    </row>
    <row ht="17.0" customHeight="1" x14ac:dyDescent="0.15" r="97" spans="1:4">
      <c r="A97" s="49" t="s">
        <v>2015</v>
      </c>
      <c r="B97" s="53">
        <v>0</v>
      </c>
      <c r="C97" s="49" t="s">
        <v>2016</v>
      </c>
      <c r="D97" s="48">
        <v>0</v>
      </c>
    </row>
    <row ht="17.0" customHeight="1" x14ac:dyDescent="0.15" r="98" spans="1:4">
      <c r="A98" s="49" t="s">
        <v>2017</v>
      </c>
      <c r="B98" s="47">
        <v>0</v>
      </c>
      <c r="C98" s="49" t="s">
        <v>2018</v>
      </c>
      <c r="D98" s="48">
        <v>0</v>
      </c>
    </row>
    <row ht="17.0" customHeight="1" x14ac:dyDescent="0.15" r="99" spans="1:4">
      <c r="A99" s="49" t="s">
        <v>2019</v>
      </c>
      <c r="B99" s="53">
        <v>0</v>
      </c>
      <c r="C99" s="49" t="s">
        <v>2020</v>
      </c>
      <c r="D99" s="48">
        <v>0</v>
      </c>
    </row>
    <row ht="17.0" customHeight="1" x14ac:dyDescent="0.15" r="100" spans="1:4">
      <c r="A100" s="49" t="s">
        <v>2021</v>
      </c>
      <c r="B100" s="48">
        <v>30550</v>
      </c>
      <c r="C100" s="49" t="s">
        <v>2022</v>
      </c>
      <c r="D100" s="48">
        <v>5354</v>
      </c>
    </row>
    <row ht="17.0" customHeight="1" x14ac:dyDescent="0.15" r="101" spans="1:4">
      <c r="A101" s="49" t="s">
        <v>2023</v>
      </c>
      <c r="B101" s="45">
        <f>SUM(B102,B106,B110,B114)</f>
        <v>0</v>
      </c>
      <c r="C101" s="49" t="s">
        <v>2024</v>
      </c>
      <c r="D101" s="45">
        <f>SUM(D102,D106,D110,D114)</f>
        <v>0</v>
      </c>
    </row>
    <row ht="17.0" customHeight="1" x14ac:dyDescent="0.15" r="102" spans="1:4">
      <c r="A102" s="49" t="s">
        <v>2025</v>
      </c>
      <c r="B102" s="45">
        <f>SUM(B103:B105)</f>
        <v>0</v>
      </c>
      <c r="C102" s="49" t="s">
        <v>2026</v>
      </c>
      <c r="D102" s="45">
        <f>SUM(D103:D105)</f>
        <v>0</v>
      </c>
    </row>
    <row ht="17.0" customHeight="1" x14ac:dyDescent="0.15" r="103" spans="1:4">
      <c r="A103" s="50" t="s">
        <v>2027</v>
      </c>
      <c r="B103" s="48">
        <v>0</v>
      </c>
      <c r="C103" s="50" t="s">
        <v>2028</v>
      </c>
      <c r="D103" s="48">
        <v>0</v>
      </c>
    </row>
    <row ht="17.0" customHeight="1" x14ac:dyDescent="0.15" r="104" spans="1:4">
      <c r="A104" s="50" t="s">
        <v>2029</v>
      </c>
      <c r="B104" s="53">
        <v>0</v>
      </c>
      <c r="C104" s="50" t="s">
        <v>2030</v>
      </c>
      <c r="D104" s="53">
        <v>0</v>
      </c>
    </row>
    <row ht="17.0" customHeight="1" x14ac:dyDescent="0.15" r="105" spans="1:4">
      <c r="A105" s="50" t="s">
        <v>2031</v>
      </c>
      <c r="B105" s="53">
        <v>0</v>
      </c>
      <c r="C105" s="50" t="s">
        <v>2032</v>
      </c>
      <c r="D105" s="53">
        <v>0</v>
      </c>
    </row>
    <row ht="17.0" customHeight="1" x14ac:dyDescent="0.15" r="106" spans="1:4">
      <c r="A106" s="49" t="s">
        <v>2033</v>
      </c>
      <c r="B106" s="45">
        <f>SUM(B107:B109)</f>
        <v>0</v>
      </c>
      <c r="C106" s="49" t="s">
        <v>2034</v>
      </c>
      <c r="D106" s="45">
        <f>SUM(D107:D109)</f>
        <v>0</v>
      </c>
    </row>
    <row ht="17.0" customHeight="1" x14ac:dyDescent="0.15" r="107" spans="1:4">
      <c r="A107" s="50" t="s">
        <v>2035</v>
      </c>
      <c r="B107" s="48">
        <v>0</v>
      </c>
      <c r="C107" s="50" t="s">
        <v>2036</v>
      </c>
      <c r="D107" s="48">
        <v>0</v>
      </c>
    </row>
    <row ht="17.0" customHeight="1" x14ac:dyDescent="0.15" r="108" spans="1:4">
      <c r="A108" s="50" t="s">
        <v>2037</v>
      </c>
      <c r="B108" s="53">
        <v>0</v>
      </c>
      <c r="C108" s="50" t="s">
        <v>2038</v>
      </c>
      <c r="D108" s="53">
        <v>0</v>
      </c>
    </row>
    <row ht="17.0" customHeight="1" x14ac:dyDescent="0.15" r="109" spans="1:4">
      <c r="A109" s="50" t="s">
        <v>2039</v>
      </c>
      <c r="B109" s="53">
        <v>0</v>
      </c>
      <c r="C109" s="50" t="s">
        <v>2040</v>
      </c>
      <c r="D109" s="53">
        <v>0</v>
      </c>
    </row>
    <row ht="17.0" customHeight="1" x14ac:dyDescent="0.15" r="110" spans="1:4">
      <c r="A110" s="49" t="s">
        <v>2041</v>
      </c>
      <c r="B110" s="45">
        <f>SUM(B111:B113)</f>
        <v>0</v>
      </c>
      <c r="C110" s="49" t="s">
        <v>2042</v>
      </c>
      <c r="D110" s="45">
        <f>SUM(D111:D113)</f>
        <v>0</v>
      </c>
    </row>
    <row ht="17.0" customHeight="1" x14ac:dyDescent="0.15" r="111" spans="1:4">
      <c r="A111" s="50" t="s">
        <v>2043</v>
      </c>
      <c r="B111" s="48">
        <v>0</v>
      </c>
      <c r="C111" s="50" t="s">
        <v>2044</v>
      </c>
      <c r="D111" s="48">
        <v>0</v>
      </c>
    </row>
    <row ht="17.0" customHeight="1" x14ac:dyDescent="0.15" r="112" spans="1:4">
      <c r="A112" s="50" t="s">
        <v>2045</v>
      </c>
      <c r="B112" s="53">
        <v>0</v>
      </c>
      <c r="C112" s="50" t="s">
        <v>2046</v>
      </c>
      <c r="D112" s="53">
        <v>0</v>
      </c>
    </row>
    <row ht="17.0" customHeight="1" x14ac:dyDescent="0.15" r="113" spans="1:4">
      <c r="A113" s="50" t="s">
        <v>2047</v>
      </c>
      <c r="B113" s="53">
        <v>0</v>
      </c>
      <c r="C113" s="50" t="s">
        <v>2048</v>
      </c>
      <c r="D113" s="53">
        <v>0</v>
      </c>
    </row>
    <row ht="17.0" customHeight="1" x14ac:dyDescent="0.15" r="114" spans="1:4">
      <c r="A114" s="49" t="s">
        <v>2049</v>
      </c>
      <c r="B114" s="45">
        <f>SUM(B115:B117)</f>
        <v>0</v>
      </c>
      <c r="C114" s="49" t="s">
        <v>2050</v>
      </c>
      <c r="D114" s="45">
        <f>SUM(D115:D117)</f>
        <v>0</v>
      </c>
    </row>
    <row ht="17.0" customHeight="1" x14ac:dyDescent="0.15" r="115" spans="1:4">
      <c r="A115" s="50" t="s">
        <v>2051</v>
      </c>
      <c r="B115" s="48">
        <v>0</v>
      </c>
      <c r="C115" s="50" t="s">
        <v>2052</v>
      </c>
      <c r="D115" s="48">
        <v>0</v>
      </c>
    </row>
    <row ht="17.0" customHeight="1" x14ac:dyDescent="0.15" r="116" spans="1:4">
      <c r="A116" s="50" t="s">
        <v>2053</v>
      </c>
      <c r="B116" s="53">
        <v>0</v>
      </c>
      <c r="C116" s="50" t="s">
        <v>2054</v>
      </c>
      <c r="D116" s="53">
        <v>0</v>
      </c>
    </row>
    <row ht="17.0" customHeight="1" x14ac:dyDescent="0.15" r="117" spans="1:4">
      <c r="A117" s="50" t="s">
        <v>2055</v>
      </c>
      <c r="B117" s="53">
        <v>0</v>
      </c>
      <c r="C117" s="50" t="s">
        <v>2056</v>
      </c>
      <c r="D117" s="53">
        <v>0</v>
      </c>
    </row>
    <row ht="17.0" customHeight="1" x14ac:dyDescent="0.15" r="118" spans="1:4">
      <c r="A118" s="49" t="s">
        <v>2057</v>
      </c>
      <c r="B118" s="53">
        <v>0</v>
      </c>
      <c r="C118" s="49" t="s">
        <v>2058</v>
      </c>
      <c r="D118" s="53">
        <v>0</v>
      </c>
    </row>
    <row ht="17.0" customHeight="1" x14ac:dyDescent="0.15" r="119" spans="1:4">
      <c r="A119" s="49" t="s">
        <v>2059</v>
      </c>
      <c r="B119" s="53">
        <v>0</v>
      </c>
      <c r="C119" s="49" t="s">
        <v>2060</v>
      </c>
      <c r="D119" s="53">
        <v>0</v>
      </c>
    </row>
    <row ht="17.0" customHeight="1" x14ac:dyDescent="0.15" r="120" spans="1:4">
      <c r="A120" s="50"/>
      <c r="B120" s="64"/>
      <c r="C120" s="49" t="s">
        <v>2061</v>
      </c>
      <c r="D120" s="48">
        <v>0</v>
      </c>
    </row>
    <row ht="17.0" customHeight="1" x14ac:dyDescent="0.15" r="121" spans="1:4">
      <c r="A121" s="50"/>
      <c r="B121" s="64"/>
      <c r="C121" s="49" t="s">
        <v>2062</v>
      </c>
      <c r="D121" s="45">
        <f>B124-D5-D6-D75-D80-D84-D91-D97-D98-D99-D100-D101-D118-D119-D120</f>
        <v>63109</v>
      </c>
    </row>
    <row ht="17.0" customHeight="1" x14ac:dyDescent="0.15" r="122" spans="1:4">
      <c r="A122" s="50"/>
      <c r="B122" s="64"/>
      <c r="C122" s="49" t="s">
        <v>2063</v>
      </c>
      <c r="D122" s="48">
        <v>63109</v>
      </c>
    </row>
    <row ht="17.0" customHeight="1" x14ac:dyDescent="0.15" r="123" spans="1:4">
      <c r="A123" s="50"/>
      <c r="B123" s="64"/>
      <c r="C123" s="49" t="s">
        <v>2064</v>
      </c>
      <c r="D123" s="45">
        <f>D121-D122</f>
        <v>0</v>
      </c>
    </row>
    <row ht="17.0" customHeight="1" x14ac:dyDescent="0.15" r="124" spans="1:4">
      <c r="A124" s="44" t="s">
        <v>2065</v>
      </c>
      <c r="B124" s="45">
        <f>SUM(B5:B6,B75,B78:B80,B84,B91,B97:B101,B118:B119)</f>
        <v>591805</v>
      </c>
      <c r="C124" s="44" t="s">
        <v>2066</v>
      </c>
      <c r="D124" s="45">
        <f>SUM(D5:D6,D75,D80,D84,D91,D97:D101,D118:D121)</f>
        <v>591805</v>
      </c>
    </row>
  </sheetData>
  <mergeCells count="3">
    <mergeCell ref="A1:D1"/>
    <mergeCell ref="A2:D2"/>
    <mergeCell ref="A3:D3"/>
  </mergeCells>
  <phoneticPr fontId="0" type="noConversion"/>
  <printOptions gridLines="1"/>
  <pageMargins left="0.7499999887361302" right="0.7499999887361302" top="0.9999999849815069" bottom="0.9999999849815069" header="0.0" footer="0.0"/>
  <pageSetup paperSize="1"/>
  <headerFooter>
    <oddHeader>&amp;L&amp;C&amp;"宋体,常规"&amp;12&amp;A&amp;R</oddHeader>
    <oddFooter>&amp;L&amp;C&amp;"宋体,常规"&amp;12Page &amp;"宋体,常规"&amp;12&amp;P&amp;R</oddFooter>
  </headerFooter>
  <extLst>
    <ext uri="{2D9387EB-5337-4D45-933B-B4D357D02E09}">
      <gutter val="0.0" pos="0"/>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H37"/>
  <sheetViews>
    <sheetView showGridLines="0" showZeros="0" zoomScaleNormal="100" topLeftCell="A1" workbookViewId="0">
      <selection activeCell="A1" activeCellId="0" sqref="A1:H1"/>
    </sheetView>
  </sheetViews>
  <sheetFormatPr defaultRowHeight="15.75" customHeight="1" defaultColWidth="9.0" x14ac:dyDescent="0.15"/>
  <cols>
    <col min="1" max="1" width="9.5" customWidth="1"/>
    <col min="2" max="2" width="31.125" customWidth="1"/>
    <col min="3" max="6" width="14.5" customWidth="1"/>
    <col min="7" max="7" width="14.125" customWidth="1"/>
    <col min="8" max="8" width="14.5" customWidth="1"/>
  </cols>
  <sheetData>
    <row ht="33.75" customHeight="1" x14ac:dyDescent="0.15" r="1" spans="1:8">
      <c r="A1" s="119" t="s">
        <v>2067</v>
      </c>
    </row>
    <row ht="17.0" customHeight="1" x14ac:dyDescent="0.15" r="2" spans="1:8">
      <c r="A2" s="120" t="s">
        <v>55</v>
      </c>
    </row>
    <row ht="17.0" customHeight="1" x14ac:dyDescent="0.15" r="3" spans="1:8">
      <c r="A3" s="120" t="s">
        <v>771</v>
      </c>
    </row>
    <row ht="17.0" customHeight="1" x14ac:dyDescent="0.15" r="4" spans="1:8">
      <c r="A4" s="171" t="s">
        <v>97</v>
      </c>
      <c r="B4" s="171" t="s">
        <v>98</v>
      </c>
      <c r="C4" s="171" t="s">
        <v>1789</v>
      </c>
      <c r="D4" s="171" t="s">
        <v>2068</v>
      </c>
      <c r="E4" s="171"/>
      <c r="F4" s="171"/>
      <c r="G4" s="171"/>
      <c r="H4" s="171" t="s">
        <v>1790</v>
      </c>
    </row>
    <row ht="17.0" customHeight="1" x14ac:dyDescent="0.15" r="5" spans="1:8">
      <c r="A5" s="171"/>
      <c r="B5" s="171"/>
      <c r="C5" s="171"/>
      <c r="D5" s="171" t="s">
        <v>2069</v>
      </c>
      <c r="E5" s="171"/>
      <c r="F5" s="171"/>
      <c r="G5" s="173" t="s">
        <v>2070</v>
      </c>
      <c r="H5" s="171"/>
    </row>
    <row ht="17.0" customHeight="1" x14ac:dyDescent="0.15" r="6" spans="1:8">
      <c r="A6" s="170"/>
      <c r="B6" s="170"/>
      <c r="C6" s="170"/>
      <c r="D6" s="52" t="s">
        <v>2071</v>
      </c>
      <c r="E6" s="52" t="s">
        <v>2072</v>
      </c>
      <c r="F6" s="52" t="s">
        <v>2073</v>
      </c>
      <c r="G6" s="172"/>
      <c r="H6" s="170"/>
    </row>
    <row ht="17.0" customHeight="1" x14ac:dyDescent="0.15" r="7" spans="1:8">
      <c r="A7" s="22"/>
      <c r="B7" s="44" t="s">
        <v>100</v>
      </c>
      <c r="C7" s="45">
        <f>SUM(C8,C29)</f>
        <v>321000</v>
      </c>
      <c r="D7" s="45">
        <f>SUM(D8,D29)</f>
        <v>0</v>
      </c>
      <c r="E7" s="45">
        <f>SUM(E8,E29)</f>
        <v>0</v>
      </c>
      <c r="F7" s="45">
        <f>SUM(F8,F29)</f>
        <v>0</v>
      </c>
      <c r="G7" s="45">
        <f>SUM(G8,G29)</f>
        <v>-81000</v>
      </c>
      <c r="H7" s="45">
        <f>SUM(H8,H29)</f>
        <v>240000</v>
      </c>
    </row>
    <row ht="17.0" customHeight="1" x14ac:dyDescent="0.15" r="8" spans="1:8">
      <c r="A8" s="22">
        <v>101</v>
      </c>
      <c r="B8" s="49" t="s">
        <v>101</v>
      </c>
      <c r="C8" s="45">
        <f>SUM(C9:C28)</f>
        <v>296000</v>
      </c>
      <c r="D8" s="45">
        <f>SUM(D9:D28)</f>
        <v>0</v>
      </c>
      <c r="E8" s="45">
        <f>SUM(E9:E28)</f>
        <v>0</v>
      </c>
      <c r="F8" s="45">
        <f>SUM(F9:F28)</f>
        <v>0</v>
      </c>
      <c r="G8" s="45">
        <f>SUM(G9:G28)</f>
        <v>-87073</v>
      </c>
      <c r="H8" s="45">
        <f>SUM(H9:H28)</f>
        <v>208927</v>
      </c>
    </row>
    <row ht="17.0" customHeight="1" x14ac:dyDescent="0.15" r="9" spans="1:8">
      <c r="A9" s="22">
        <v>10101</v>
      </c>
      <c r="B9" s="50" t="s">
        <v>102</v>
      </c>
      <c r="C9" s="53">
        <v>104200</v>
      </c>
      <c r="D9" s="45">
        <f>E9+F9</f>
        <v>0</v>
      </c>
      <c r="E9" s="53">
        <v>0</v>
      </c>
      <c r="F9" s="53">
        <v>0</v>
      </c>
      <c r="G9" s="53">
        <v>-34000</v>
      </c>
      <c r="H9" s="45">
        <f>C9+D9+G9</f>
        <v>70200</v>
      </c>
    </row>
    <row ht="17.0" customHeight="1" x14ac:dyDescent="0.15" r="10" spans="1:8">
      <c r="A10" s="22">
        <v>10102</v>
      </c>
      <c r="B10" s="50" t="s">
        <v>144</v>
      </c>
      <c r="C10" s="53">
        <v>0</v>
      </c>
      <c r="D10" s="45">
        <f>E10+F10</f>
        <v>0</v>
      </c>
      <c r="E10" s="53">
        <v>0</v>
      </c>
      <c r="F10" s="53">
        <v>0</v>
      </c>
      <c r="G10" s="53">
        <v>0</v>
      </c>
      <c r="H10" s="45">
        <f>C10+D10+G10</f>
        <v>0</v>
      </c>
    </row>
    <row ht="17.0" customHeight="1" x14ac:dyDescent="0.15" r="11" spans="1:8">
      <c r="A11" s="22">
        <v>10104</v>
      </c>
      <c r="B11" s="50" t="s">
        <v>164</v>
      </c>
      <c r="C11" s="53">
        <v>104220</v>
      </c>
      <c r="D11" s="45">
        <f>E11+F11</f>
        <v>0</v>
      </c>
      <c r="E11" s="53">
        <v>0</v>
      </c>
      <c r="F11" s="53">
        <v>0</v>
      </c>
      <c r="G11" s="53">
        <v>-34000</v>
      </c>
      <c r="H11" s="45">
        <f>C11+D11+G11</f>
        <v>70220</v>
      </c>
    </row>
    <row ht="15.55" customHeight="1" x14ac:dyDescent="0.15" r="12" spans="1:8">
      <c r="A12" s="22">
        <v>10105</v>
      </c>
      <c r="B12" s="50" t="s">
        <v>269</v>
      </c>
      <c r="C12" s="53">
        <v>0</v>
      </c>
      <c r="D12" s="45">
        <f>E12+F12</f>
        <v>0</v>
      </c>
      <c r="E12" s="53">
        <v>0</v>
      </c>
      <c r="F12" s="53">
        <v>0</v>
      </c>
      <c r="G12" s="53">
        <v>0</v>
      </c>
      <c r="H12" s="45">
        <f>C12+D12+G12</f>
        <v>0</v>
      </c>
    </row>
    <row ht="17.25" customHeight="1" x14ac:dyDescent="0.15" r="13" spans="1:8">
      <c r="A13" s="22">
        <v>10106</v>
      </c>
      <c r="B13" s="50" t="s">
        <v>2074</v>
      </c>
      <c r="C13" s="53">
        <v>1300</v>
      </c>
      <c r="D13" s="45">
        <f>E13+F13</f>
        <v>0</v>
      </c>
      <c r="E13" s="53">
        <v>0</v>
      </c>
      <c r="F13" s="53">
        <v>0</v>
      </c>
      <c r="G13" s="53">
        <v>-50</v>
      </c>
      <c r="H13" s="45">
        <f>C13+D13+G13</f>
        <v>1250</v>
      </c>
    </row>
    <row ht="17.0" customHeight="1" x14ac:dyDescent="0.15" r="14" spans="1:8">
      <c r="A14" s="22">
        <v>10107</v>
      </c>
      <c r="B14" s="50" t="s">
        <v>341</v>
      </c>
      <c r="C14" s="53">
        <v>47250</v>
      </c>
      <c r="D14" s="45">
        <f>E14+F14</f>
        <v>0</v>
      </c>
      <c r="E14" s="53">
        <v>0</v>
      </c>
      <c r="F14" s="53">
        <v>0</v>
      </c>
      <c r="G14" s="53">
        <v>-16000</v>
      </c>
      <c r="H14" s="45">
        <f>C14+D14+G14</f>
        <v>31250</v>
      </c>
    </row>
    <row ht="17.0" customHeight="1" x14ac:dyDescent="0.15" r="15" spans="1:8">
      <c r="A15" s="22">
        <v>10109</v>
      </c>
      <c r="B15" s="50" t="s">
        <v>346</v>
      </c>
      <c r="C15" s="53">
        <v>18650</v>
      </c>
      <c r="D15" s="45">
        <f>E15+F15</f>
        <v>0</v>
      </c>
      <c r="E15" s="53">
        <v>0</v>
      </c>
      <c r="F15" s="53">
        <v>0</v>
      </c>
      <c r="G15" s="53">
        <v>-7000</v>
      </c>
      <c r="H15" s="45">
        <f>C15+D15+G15</f>
        <v>11650</v>
      </c>
    </row>
    <row ht="17.0" customHeight="1" x14ac:dyDescent="0.15" r="16" spans="1:8">
      <c r="A16" s="22">
        <v>10110</v>
      </c>
      <c r="B16" s="50" t="s">
        <v>362</v>
      </c>
      <c r="C16" s="53">
        <v>5820</v>
      </c>
      <c r="D16" s="45">
        <f>E16+F16</f>
        <v>0</v>
      </c>
      <c r="E16" s="53">
        <v>0</v>
      </c>
      <c r="F16" s="53">
        <v>0</v>
      </c>
      <c r="G16" s="53">
        <v>0</v>
      </c>
      <c r="H16" s="45">
        <f>C16+D16+G16</f>
        <v>5820</v>
      </c>
    </row>
    <row ht="17.0" customHeight="1" x14ac:dyDescent="0.15" r="17" spans="1:8">
      <c r="A17" s="22">
        <v>10111</v>
      </c>
      <c r="B17" s="50" t="s">
        <v>371</v>
      </c>
      <c r="C17" s="53">
        <v>3100</v>
      </c>
      <c r="D17" s="45">
        <f>E17+F17</f>
        <v>0</v>
      </c>
      <c r="E17" s="53">
        <v>0</v>
      </c>
      <c r="F17" s="53">
        <v>0</v>
      </c>
      <c r="G17" s="53">
        <v>-100</v>
      </c>
      <c r="H17" s="45">
        <f>C17+D17+G17</f>
        <v>3000</v>
      </c>
    </row>
    <row ht="17.0" customHeight="1" x14ac:dyDescent="0.15" r="18" spans="1:8">
      <c r="A18" s="22">
        <v>10112</v>
      </c>
      <c r="B18" s="50" t="s">
        <v>377</v>
      </c>
      <c r="C18" s="53">
        <v>3600</v>
      </c>
      <c r="D18" s="45">
        <f>E18+F18</f>
        <v>0</v>
      </c>
      <c r="E18" s="53">
        <v>0</v>
      </c>
      <c r="F18" s="53">
        <v>0</v>
      </c>
      <c r="G18" s="53">
        <v>-300</v>
      </c>
      <c r="H18" s="45">
        <f>C18+D18+G18</f>
        <v>3300</v>
      </c>
    </row>
    <row ht="17.0" customHeight="1" x14ac:dyDescent="0.15" r="19" spans="1:8">
      <c r="A19" s="22">
        <v>10113</v>
      </c>
      <c r="B19" s="50" t="s">
        <v>386</v>
      </c>
      <c r="C19" s="53">
        <v>400</v>
      </c>
      <c r="D19" s="45">
        <f>E19+F19</f>
        <v>0</v>
      </c>
      <c r="E19" s="53">
        <v>0</v>
      </c>
      <c r="F19" s="53">
        <v>0</v>
      </c>
      <c r="G19" s="53">
        <v>-100</v>
      </c>
      <c r="H19" s="45">
        <f>C19+D19+G19</f>
        <v>300</v>
      </c>
    </row>
    <row ht="17.0" customHeight="1" x14ac:dyDescent="0.15" r="20" spans="1:8">
      <c r="A20" s="22">
        <v>10114</v>
      </c>
      <c r="B20" s="50" t="s">
        <v>2075</v>
      </c>
      <c r="C20" s="53">
        <v>360</v>
      </c>
      <c r="D20" s="45">
        <f>E20+F20</f>
        <v>0</v>
      </c>
      <c r="E20" s="53">
        <v>0</v>
      </c>
      <c r="F20" s="53">
        <v>0</v>
      </c>
      <c r="G20" s="53">
        <v>177</v>
      </c>
      <c r="H20" s="45">
        <f>C20+D20+G20</f>
        <v>537</v>
      </c>
    </row>
    <row ht="17.0" customHeight="1" x14ac:dyDescent="0.15" r="21" spans="1:8">
      <c r="A21" s="22">
        <v>10115</v>
      </c>
      <c r="B21" s="50" t="s">
        <v>2076</v>
      </c>
      <c r="C21" s="53">
        <v>0</v>
      </c>
      <c r="D21" s="45">
        <f>E21+F21</f>
        <v>0</v>
      </c>
      <c r="E21" s="53">
        <v>0</v>
      </c>
      <c r="F21" s="53">
        <v>0</v>
      </c>
      <c r="G21" s="53">
        <v>0</v>
      </c>
      <c r="H21" s="45">
        <f>C21+D21+G21</f>
        <v>0</v>
      </c>
    </row>
    <row ht="17.0" customHeight="1" x14ac:dyDescent="0.15" r="22" spans="1:8">
      <c r="A22" s="22">
        <v>10116</v>
      </c>
      <c r="B22" s="50" t="s">
        <v>2077</v>
      </c>
      <c r="C22" s="53">
        <v>0</v>
      </c>
      <c r="D22" s="45">
        <f>E22+F22</f>
        <v>0</v>
      </c>
      <c r="E22" s="53">
        <v>0</v>
      </c>
      <c r="F22" s="53">
        <v>0</v>
      </c>
      <c r="G22" s="53">
        <v>0</v>
      </c>
      <c r="H22" s="45">
        <f>C22+D22+G22</f>
        <v>0</v>
      </c>
    </row>
    <row ht="17.0" customHeight="1" x14ac:dyDescent="0.15" r="23" spans="1:8">
      <c r="A23" s="22">
        <v>10117</v>
      </c>
      <c r="B23" s="50" t="s">
        <v>2078</v>
      </c>
      <c r="C23" s="53">
        <v>0</v>
      </c>
      <c r="D23" s="45">
        <f>E23+F23</f>
        <v>0</v>
      </c>
      <c r="E23" s="53">
        <v>0</v>
      </c>
      <c r="F23" s="53">
        <v>0</v>
      </c>
      <c r="G23" s="53">
        <v>0</v>
      </c>
      <c r="H23" s="45">
        <f>C23+D23+G23</f>
        <v>0</v>
      </c>
    </row>
    <row ht="17.0" customHeight="1" x14ac:dyDescent="0.15" r="24" spans="1:8">
      <c r="A24" s="22">
        <v>10118</v>
      </c>
      <c r="B24" s="50" t="s">
        <v>2079</v>
      </c>
      <c r="C24" s="53">
        <v>2700</v>
      </c>
      <c r="D24" s="45">
        <f>E24+F24</f>
        <v>0</v>
      </c>
      <c r="E24" s="53">
        <v>0</v>
      </c>
      <c r="F24" s="53">
        <v>0</v>
      </c>
      <c r="G24" s="53">
        <v>2500</v>
      </c>
      <c r="H24" s="45">
        <f>C24+D24+G24</f>
        <v>5200</v>
      </c>
    </row>
    <row ht="17.0" customHeight="1" x14ac:dyDescent="0.15" r="25" spans="1:8">
      <c r="A25" s="22">
        <v>10119</v>
      </c>
      <c r="B25" s="50" t="s">
        <v>2080</v>
      </c>
      <c r="C25" s="53">
        <v>1500</v>
      </c>
      <c r="D25" s="45">
        <f>E25+F25</f>
        <v>0</v>
      </c>
      <c r="E25" s="53">
        <v>0</v>
      </c>
      <c r="F25" s="53">
        <v>0</v>
      </c>
      <c r="G25" s="53">
        <v>2800</v>
      </c>
      <c r="H25" s="45">
        <f>C25+D25+G25</f>
        <v>4300</v>
      </c>
    </row>
    <row ht="17.0" customHeight="1" x14ac:dyDescent="0.15" r="26" spans="1:8">
      <c r="A26" s="22">
        <v>10120</v>
      </c>
      <c r="B26" s="50" t="s">
        <v>2081</v>
      </c>
      <c r="C26" s="53">
        <v>0</v>
      </c>
      <c r="D26" s="45">
        <f>E26+F26</f>
        <v>0</v>
      </c>
      <c r="E26" s="53">
        <v>0</v>
      </c>
      <c r="F26" s="53">
        <v>0</v>
      </c>
      <c r="G26" s="53">
        <v>0</v>
      </c>
      <c r="H26" s="45">
        <f>C26+D26+G26</f>
        <v>0</v>
      </c>
    </row>
    <row ht="15.55" customHeight="1" x14ac:dyDescent="0.15" r="27" spans="1:8">
      <c r="A27" s="22">
        <v>10121</v>
      </c>
      <c r="B27" s="50" t="s">
        <v>2082</v>
      </c>
      <c r="C27" s="53">
        <v>2900</v>
      </c>
      <c r="D27" s="45">
        <f>E27+F27</f>
        <v>0</v>
      </c>
      <c r="E27" s="53">
        <v>0</v>
      </c>
      <c r="F27" s="53">
        <v>0</v>
      </c>
      <c r="G27" s="53">
        <v>-1000</v>
      </c>
      <c r="H27" s="45">
        <f>C27+D27+G27</f>
        <v>1900</v>
      </c>
    </row>
    <row ht="17.0" customHeight="1" x14ac:dyDescent="0.15" r="28" spans="1:8">
      <c r="A28" s="22">
        <v>10199</v>
      </c>
      <c r="B28" s="50" t="s">
        <v>2083</v>
      </c>
      <c r="C28" s="53">
        <v>0</v>
      </c>
      <c r="D28" s="45">
        <f>E28+F28</f>
        <v>0</v>
      </c>
      <c r="E28" s="53">
        <v>0</v>
      </c>
      <c r="F28" s="53">
        <v>0</v>
      </c>
      <c r="G28" s="53">
        <v>0</v>
      </c>
      <c r="H28" s="45">
        <f>C28+D28+G28</f>
        <v>0</v>
      </c>
    </row>
    <row ht="17.0" customHeight="1" x14ac:dyDescent="0.15" r="29" spans="1:8">
      <c r="A29" s="22">
        <v>103</v>
      </c>
      <c r="B29" s="49" t="s">
        <v>432</v>
      </c>
      <c r="C29" s="45">
        <f>SUM(C30:C37)</f>
        <v>25000</v>
      </c>
      <c r="D29" s="45">
        <f>SUM(D30:D37)</f>
        <v>0</v>
      </c>
      <c r="E29" s="45">
        <f>SUM(E30:E37)</f>
        <v>0</v>
      </c>
      <c r="F29" s="45">
        <f>SUM(F30:F37)</f>
        <v>0</v>
      </c>
      <c r="G29" s="45">
        <f>SUM(G30:G37)</f>
        <v>6073</v>
      </c>
      <c r="H29" s="45">
        <f>SUM(H30:H37)</f>
        <v>31073</v>
      </c>
    </row>
    <row ht="17.0" customHeight="1" x14ac:dyDescent="0.15" r="30" spans="1:8">
      <c r="A30" s="22">
        <v>10302</v>
      </c>
      <c r="B30" s="50" t="s">
        <v>433</v>
      </c>
      <c r="C30" s="53">
        <v>18200</v>
      </c>
      <c r="D30" s="45">
        <f>E30+F30</f>
        <v>0</v>
      </c>
      <c r="E30" s="53">
        <v>0</v>
      </c>
      <c r="F30" s="53">
        <v>0</v>
      </c>
      <c r="G30" s="53">
        <v>-5380</v>
      </c>
      <c r="H30" s="45">
        <f>C30+D30+G30</f>
        <v>12820</v>
      </c>
    </row>
    <row ht="17.0" customHeight="1" x14ac:dyDescent="0.15" r="31" spans="1:8">
      <c r="A31" s="22">
        <v>10304</v>
      </c>
      <c r="B31" s="50" t="s">
        <v>460</v>
      </c>
      <c r="C31" s="53">
        <v>600</v>
      </c>
      <c r="D31" s="45">
        <f>E31+F31</f>
        <v>0</v>
      </c>
      <c r="E31" s="53">
        <v>0</v>
      </c>
      <c r="F31" s="53">
        <v>0</v>
      </c>
      <c r="G31" s="53">
        <v>1200</v>
      </c>
      <c r="H31" s="45">
        <f>C31+D31+G31</f>
        <v>1800</v>
      </c>
    </row>
    <row ht="17.0" customHeight="1" x14ac:dyDescent="0.15" r="32" spans="1:8">
      <c r="A32" s="22">
        <v>10305</v>
      </c>
      <c r="B32" s="50" t="s">
        <v>641</v>
      </c>
      <c r="C32" s="53">
        <v>4250</v>
      </c>
      <c r="D32" s="45">
        <f>E32+F32</f>
        <v>0</v>
      </c>
      <c r="E32" s="53">
        <v>0</v>
      </c>
      <c r="F32" s="53">
        <v>0</v>
      </c>
      <c r="G32" s="53">
        <v>10000</v>
      </c>
      <c r="H32" s="45">
        <f>C32+D32+G32</f>
        <v>14250</v>
      </c>
    </row>
    <row ht="17.0" customHeight="1" x14ac:dyDescent="0.15" r="33" spans="1:8">
      <c r="A33" s="22">
        <v>10306</v>
      </c>
      <c r="B33" s="50" t="s">
        <v>680</v>
      </c>
      <c r="C33" s="53">
        <v>0</v>
      </c>
      <c r="D33" s="45">
        <f>E33+F33</f>
        <v>0</v>
      </c>
      <c r="E33" s="53">
        <v>0</v>
      </c>
      <c r="F33" s="53">
        <v>0</v>
      </c>
      <c r="G33" s="53">
        <v>0</v>
      </c>
      <c r="H33" s="45">
        <f>C33+D33+G33</f>
        <v>0</v>
      </c>
    </row>
    <row ht="17.0" customHeight="1" x14ac:dyDescent="0.15" r="34" spans="1:8">
      <c r="A34" s="22">
        <v>10307</v>
      </c>
      <c r="B34" s="50" t="s">
        <v>699</v>
      </c>
      <c r="C34" s="53">
        <v>1750</v>
      </c>
      <c r="D34" s="45">
        <f>E34+F34</f>
        <v>0</v>
      </c>
      <c r="E34" s="53">
        <v>0</v>
      </c>
      <c r="F34" s="53">
        <v>0</v>
      </c>
      <c r="G34" s="53">
        <v>263</v>
      </c>
      <c r="H34" s="45">
        <f>C34+D34+G34</f>
        <v>2013</v>
      </c>
    </row>
    <row ht="17.0" customHeight="1" x14ac:dyDescent="0.15" r="35" spans="1:8">
      <c r="A35" s="22">
        <v>10308</v>
      </c>
      <c r="B35" s="50" t="s">
        <v>752</v>
      </c>
      <c r="C35" s="53">
        <v>100</v>
      </c>
      <c r="D35" s="45">
        <f>E35+F35</f>
        <v>0</v>
      </c>
      <c r="E35" s="53">
        <v>0</v>
      </c>
      <c r="F35" s="53">
        <v>0</v>
      </c>
      <c r="G35" s="53">
        <v>-60</v>
      </c>
      <c r="H35" s="45">
        <f>C35+D35+G35</f>
        <v>40</v>
      </c>
    </row>
    <row ht="17.0" customHeight="1" x14ac:dyDescent="0.15" r="36" spans="1:8">
      <c r="A36" s="22">
        <v>10309</v>
      </c>
      <c r="B36" s="50" t="s">
        <v>755</v>
      </c>
      <c r="C36" s="53">
        <v>0</v>
      </c>
      <c r="D36" s="45">
        <f>E36+F36</f>
        <v>0</v>
      </c>
      <c r="E36" s="53">
        <v>0</v>
      </c>
      <c r="F36" s="53">
        <v>0</v>
      </c>
      <c r="G36" s="53">
        <v>100</v>
      </c>
      <c r="H36" s="45">
        <f>C36+D36+G36</f>
        <v>100</v>
      </c>
    </row>
    <row ht="17.0" customHeight="1" x14ac:dyDescent="0.15" r="37" spans="1:8">
      <c r="A37" s="22">
        <v>10399</v>
      </c>
      <c r="B37" s="50" t="s">
        <v>2084</v>
      </c>
      <c r="C37" s="53">
        <v>100</v>
      </c>
      <c r="D37" s="45">
        <f>E37+F37</f>
        <v>0</v>
      </c>
      <c r="E37" s="53">
        <v>0</v>
      </c>
      <c r="F37" s="53">
        <v>0</v>
      </c>
      <c r="G37" s="53">
        <v>-50</v>
      </c>
      <c r="H37" s="45">
        <f>C37+D37+G37</f>
        <v>50</v>
      </c>
    </row>
  </sheetData>
  <mergeCells count="10">
    <mergeCell ref="A1:H1"/>
    <mergeCell ref="A2:H2"/>
    <mergeCell ref="A3:H3"/>
    <mergeCell ref="A4:A6"/>
    <mergeCell ref="B4:B6"/>
    <mergeCell ref="C4:C6"/>
    <mergeCell ref="D4:G4"/>
    <mergeCell ref="D5:F5"/>
    <mergeCell ref="G5:G6"/>
    <mergeCell ref="H4:H6"/>
  </mergeCells>
  <phoneticPr fontId="0" type="noConversion"/>
  <printOptions gridLines="1"/>
  <pageMargins left="0.7499999887361302" right="0.7499999887361302" top="0.9999999849815069" bottom="0.9999999849815069" header="0.0" footer="0.0"/>
  <pageSetup paperSize="1"/>
  <headerFooter>
    <oddHeader>&amp;L&amp;C&amp;"宋体,常规"&amp;12&amp;A&amp;R</oddHeader>
    <oddFooter>&amp;L&amp;C&amp;"宋体,常规"&amp;12Page &amp;"宋体,常规"&amp;12&amp;P&amp;R</oddFooter>
  </headerFooter>
  <extLst>
    <ext uri="{2D9387EB-5337-4D45-933B-B4D357D02E09}">
      <gutter val="0.0" pos="0"/>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W227"/>
  <sheetViews>
    <sheetView showGridLines="0" showZeros="0" zoomScaleNormal="100" topLeftCell="A1" workbookViewId="0">
      <selection activeCell="A1" activeCellId="0" sqref="A1:W1"/>
    </sheetView>
  </sheetViews>
  <sheetFormatPr defaultRowHeight="17.25" customHeight="1" defaultColWidth="9.0" x14ac:dyDescent="0.15"/>
  <cols>
    <col min="1" max="1" width="15.5" customWidth="1"/>
    <col min="2" max="2" width="34.25" customWidth="1"/>
    <col min="3" max="23" width="15.5" customWidth="1"/>
  </cols>
  <sheetData>
    <row ht="33.75" customHeight="1" x14ac:dyDescent="0.15" r="1" spans="1:23">
      <c r="A1" s="119" t="s">
        <v>2085</v>
      </c>
    </row>
    <row ht="17.0" customHeight="1" x14ac:dyDescent="0.15" r="2" spans="1:23">
      <c r="A2" s="120" t="s">
        <v>57</v>
      </c>
    </row>
    <row ht="17.0" customHeight="1" x14ac:dyDescent="0.15" r="3" spans="1:23">
      <c r="A3" s="120" t="s">
        <v>771</v>
      </c>
    </row>
    <row s="26" customFormat="1" ht="17.0" customHeight="1" x14ac:dyDescent="0.15" r="4" spans="1:23">
      <c r="A4" s="173" t="s">
        <v>97</v>
      </c>
      <c r="B4" s="173" t="s">
        <v>98</v>
      </c>
      <c r="C4" s="173" t="s">
        <v>1789</v>
      </c>
      <c r="D4" s="171" t="s">
        <v>2068</v>
      </c>
      <c r="E4" s="171"/>
      <c r="F4" s="171"/>
      <c r="G4" s="171"/>
      <c r="H4" s="171"/>
      <c r="I4" s="171"/>
      <c r="J4" s="171"/>
      <c r="K4" s="171"/>
      <c r="L4" s="171"/>
      <c r="M4" s="171"/>
      <c r="N4" s="171"/>
      <c r="O4" s="171"/>
      <c r="P4" s="171"/>
      <c r="Q4" s="171"/>
      <c r="R4" s="171"/>
      <c r="S4" s="171"/>
      <c r="T4" s="173" t="s">
        <v>1790</v>
      </c>
      <c r="U4" s="173" t="s">
        <v>99</v>
      </c>
      <c r="V4" s="173" t="s">
        <v>2086</v>
      </c>
      <c r="W4" s="173" t="s">
        <v>2087</v>
      </c>
    </row>
    <row s="65" customFormat="1" ht="17.0" customHeight="1" x14ac:dyDescent="0.15" r="5" spans="1:23">
      <c r="A5" s="173"/>
      <c r="B5" s="173"/>
      <c r="C5" s="173"/>
      <c r="D5" s="173" t="s">
        <v>2071</v>
      </c>
      <c r="E5" s="173" t="s">
        <v>2088</v>
      </c>
      <c r="F5" s="173" t="s">
        <v>2089</v>
      </c>
      <c r="G5" s="173" t="s">
        <v>2090</v>
      </c>
      <c r="H5" s="173" t="s">
        <v>2091</v>
      </c>
      <c r="I5" s="173" t="s">
        <v>2092</v>
      </c>
      <c r="J5" s="173" t="s">
        <v>1991</v>
      </c>
      <c r="K5" s="173" t="s">
        <v>2004</v>
      </c>
      <c r="L5" s="173" t="s">
        <v>2093</v>
      </c>
      <c r="M5" s="173" t="s">
        <v>2094</v>
      </c>
      <c r="N5" s="173" t="s">
        <v>2095</v>
      </c>
      <c r="O5" s="173" t="s">
        <v>2021</v>
      </c>
      <c r="P5" s="173" t="s">
        <v>2096</v>
      </c>
      <c r="Q5" s="173" t="s">
        <v>2022</v>
      </c>
      <c r="R5" s="173" t="s">
        <v>2097</v>
      </c>
      <c r="S5" s="173" t="s">
        <v>2073</v>
      </c>
      <c r="T5" s="173"/>
      <c r="U5" s="173"/>
      <c r="V5" s="173"/>
      <c r="W5" s="173"/>
    </row>
    <row s="65" customFormat="1" ht="17.0" customHeight="1" x14ac:dyDescent="0.15" r="6" spans="1:23">
      <c r="A6" s="172"/>
      <c r="B6" s="172"/>
      <c r="C6" s="172"/>
      <c r="D6" s="172"/>
      <c r="E6" s="172"/>
      <c r="F6" s="172"/>
      <c r="G6" s="172"/>
      <c r="H6" s="172"/>
      <c r="I6" s="172"/>
      <c r="J6" s="172"/>
      <c r="K6" s="172"/>
      <c r="L6" s="172"/>
      <c r="M6" s="172"/>
      <c r="N6" s="172"/>
      <c r="O6" s="172"/>
      <c r="P6" s="172"/>
      <c r="Q6" s="172"/>
      <c r="R6" s="172"/>
      <c r="S6" s="172"/>
      <c r="T6" s="172"/>
      <c r="U6" s="172"/>
      <c r="V6" s="172"/>
      <c r="W6" s="172"/>
    </row>
    <row ht="17.0" customHeight="1" x14ac:dyDescent="0.15" r="7" spans="1:23">
      <c r="A7" s="22"/>
      <c r="B7" s="44" t="s">
        <v>772</v>
      </c>
      <c r="C7" s="45">
        <f>SUM(C8,C35,C45,C51,C63,C74,C85,C92,C114,C128,C144,C151,C160,C167,C175,C179,C185,C195,C199,C203,C208,C216,C217,C220,C224)</f>
        <v>526923</v>
      </c>
      <c r="D7" s="45">
        <f>SUM(D8,D35,D45,D51,D63,D74,D85,D92,D114,D128,D144,D151,D160,D167,D175,D179,D185,D195,D199,D203,D208,D216,D217,D220,D224)</f>
        <v>17559</v>
      </c>
      <c r="E7" s="45">
        <f>SUM(E8,E35,E45,E51,E63,E74,E85,E92,E114,E128,E144,E151,E160,E167,E175,E179,E185,E195,E199,E203,E208,E216,E217,E220,E224)</f>
        <v>0</v>
      </c>
      <c r="F7" s="45">
        <f>SUM(F8,F35,F45,F51,F63,F74,F85,F92,F114,F128,F144,F151,F160,F167,F175,F179,F185,F195,F199,F203,F208,F216,F217,F220,F224)</f>
        <v>50783</v>
      </c>
      <c r="G7" s="45">
        <f>SUM(G8,G35,G45,G51,G63,G74,G85,G92,G114,G128,G144,G151,G160,G167,G175,G179,G185,G195,G199,G203,G208,G216,G217,G220,G224)</f>
        <v>54203</v>
      </c>
      <c r="H7" s="45">
        <f>SUM(H8,H35,H45,H51,H63,H74,H85,H92,H114,H128,H144,H151,H160,H167,H175,H179,H185,H195,H199,H203,H208,H216,H217,H220,H224)</f>
        <v>0</v>
      </c>
      <c r="I7" s="45">
        <f>SUM(I8,I35,I45,I51,I63,I74,I85,I92,I114,I128,I144,I151,I160,I167,I175,I179,I185,I195,I199,I203,I208,I216,I217,I220,I224)</f>
        <v>0</v>
      </c>
      <c r="J7" s="45">
        <f>SUM(J8,J35,J45,J51,J63,J74,J85,J92,J114,J128,J144,J151,J160,J167,J175,J179,J185,J195,J199,J203,J208,J216,J217,J220,J224)</f>
        <v>0</v>
      </c>
      <c r="K7" s="45">
        <f>SUM(K8,K35,K45,K51,K63,K74,K85,K92,K114,K128,K144,K151,K160,K167,K175,K179,K185,K195,K199,K203,K208,K216,K217,K220,K224)</f>
        <v>800</v>
      </c>
      <c r="L7" s="45">
        <f>SUM(L8,L35,L45,L51,L63,L74,L85,L92,L114,L128,L144,L151,L160,L167,L175,L179,L185,L195,L199,L203,L208,L216,L217,L220,L224)</f>
        <v>0</v>
      </c>
      <c r="M7" s="45">
        <f>SUM(M8,M35,M45,M51,M63,M74,M85,M92,M114,M128,M144,M151,M160,M167,M175,M179,M185,M195,M199,M203,M208,M216,M217,M220,M224)</f>
        <v>0</v>
      </c>
      <c r="N7" s="45">
        <f>SUM(N8,N35,N45,N51,N63,N74,N85,N92,N114,N128,N144,N151,N160,N167,N175,N179,N185,N195,N199,N203,N208,N216,N217,N220,N224)</f>
        <v>-78277</v>
      </c>
      <c r="O7" s="45">
        <f>SUM(O8,O35,O45,O51,O63,O74,O85,O92,O114,O128,O144,O151,O160,O167,O175,O179,O185,O195,O199,O203,O208,O216,O217,O220,O224)</f>
        <v>0</v>
      </c>
      <c r="P7" s="45">
        <f>SUM(P8,P35,P45,P51,P63,P74,P85,P92,P114,P128,P144,P151,P160,P167,P175,P179,P185,P195,P199,P203,P208,P216,P217,P220,P224)</f>
        <v>0</v>
      </c>
      <c r="Q7" s="45">
        <f>SUM(Q8,Q35,Q45,Q51,Q63,Q74,Q85,Q92,Q114,Q128,Q144,Q151,Q160,Q167,Q175,Q179,Q185,Q195,Q199,Q203,Q208,Q216,Q217,Q220,Q224)</f>
        <v>-5216</v>
      </c>
      <c r="R7" s="45">
        <f>SUM(R8,R35,R45,R51,R63,R74,R85,R92,R114,R128,R144,R151,R160,R167,R175,R179,R185,R195,R199,R203,R208,R216,R217,R220,R224)</f>
        <v>0</v>
      </c>
      <c r="S7" s="45">
        <f>SUM(S8,S35,S45,S51,S63,S74,S85,S92,S114,S128,S144,S151,S160,S167,S175,S179,S185,S195,S199,S203,S208,S216,S217,S220,S224)</f>
        <v>-4734</v>
      </c>
      <c r="T7" s="45">
        <f>SUM(T8,T35,T45,T51,T63,T74,T85,T92,T114,T128,T144,T151,T160,T167,T175,T179,T185,T195,T199,T203,T208,T216,T217,T220,T224)</f>
        <v>544482</v>
      </c>
      <c r="U7" s="45">
        <f>SUM(U8,U35,U45,U51,U63,U74,U85,U92,U114,U128,U144,U151,U160,U167,U175,U179,U185,U195,U199,U203,U208,U216,U217,U220,U224)</f>
        <v>481373</v>
      </c>
      <c r="V7" s="45">
        <f>SUM(V8,V35,V45,V51,V63,V74,V85,V92,V114,V128,V144,V151,V160,V167,V175,V179,V185,V195,V199,V203,V208,V216,V217,V220,V224)</f>
        <v>63109</v>
      </c>
      <c r="W7" s="45">
        <f>SUM(W8,W35,W45,W51,W63,W74,W85,W92,W114,W128,W144,W151,W160,W167,W175,W179,W185,W195,W199,W203,W208,W216,W217,W220,W224)</f>
        <v>63109</v>
      </c>
    </row>
    <row ht="17.0" customHeight="1" x14ac:dyDescent="0.15" r="8" spans="1:23">
      <c r="A8" s="22">
        <v>201</v>
      </c>
      <c r="B8" s="46" t="s">
        <v>773</v>
      </c>
      <c r="C8" s="45">
        <f>SUM(C9:C34)</f>
        <v>77063</v>
      </c>
      <c r="D8" s="45">
        <f>SUM(D9:D34)</f>
        <v>-22503</v>
      </c>
      <c r="E8" s="45">
        <f>SUM(E9:E34)</f>
        <v>0</v>
      </c>
      <c r="F8" s="45">
        <f>SUM(F9:F34)</f>
        <v>939</v>
      </c>
      <c r="G8" s="45">
        <f>SUM(G9:G34)</f>
        <v>378</v>
      </c>
      <c r="H8" s="45">
        <f>SUM(H9:H34)</f>
        <v>0</v>
      </c>
      <c r="I8" s="45">
        <f>SUM(I9:I34)</f>
        <v>0</v>
      </c>
      <c r="J8" s="45">
        <f>SUM(J9:J34)</f>
        <v>0</v>
      </c>
      <c r="K8" s="45">
        <f>SUM(K9:K34)</f>
        <v>0</v>
      </c>
      <c r="L8" s="45">
        <f>SUM(L9:L34)</f>
        <v>0</v>
      </c>
      <c r="M8" s="45">
        <f>SUM(M9:M34)</f>
        <v>-3790</v>
      </c>
      <c r="N8" s="45">
        <f>SUM(N9:N34)</f>
        <v>-20030</v>
      </c>
      <c r="O8" s="45">
        <f>SUM(O9:O34)</f>
        <v>0</v>
      </c>
      <c r="P8" s="45">
        <f>SUM(P9:P34)</f>
        <v>0</v>
      </c>
      <c r="Q8" s="45">
        <f>SUM(Q9:Q34)</f>
        <v>0</v>
      </c>
      <c r="R8" s="45">
        <f>SUM(R9:R34)</f>
        <v>0</v>
      </c>
      <c r="S8" s="45">
        <f>SUM(S9:S34)</f>
        <v>0</v>
      </c>
      <c r="T8" s="45">
        <f>SUM(T9:T34)</f>
        <v>54560</v>
      </c>
      <c r="U8" s="45">
        <f>SUM(U9:U34)</f>
        <v>54020</v>
      </c>
      <c r="V8" s="45">
        <f>SUM(V9:V34)</f>
        <v>540</v>
      </c>
      <c r="W8" s="45">
        <f>SUM(W9:W34)</f>
        <v>540</v>
      </c>
    </row>
    <row ht="17.0" customHeight="1" x14ac:dyDescent="0.15" r="9" spans="1:23">
      <c r="A9" s="22">
        <v>20101</v>
      </c>
      <c r="B9" s="22" t="s">
        <v>774</v>
      </c>
      <c r="C9" s="53">
        <v>1379</v>
      </c>
      <c r="D9" s="45">
        <f>SUM(E9:S9)</f>
        <v>-483</v>
      </c>
      <c r="E9" s="53">
        <v>0</v>
      </c>
      <c r="F9" s="53">
        <v>10</v>
      </c>
      <c r="G9" s="53">
        <v>0</v>
      </c>
      <c r="H9" s="47">
        <v>0</v>
      </c>
      <c r="I9" s="48">
        <v>0</v>
      </c>
      <c r="J9" s="53">
        <v>0</v>
      </c>
      <c r="K9" s="53">
        <v>0</v>
      </c>
      <c r="L9" s="48">
        <v>0</v>
      </c>
      <c r="M9" s="53">
        <v>92</v>
      </c>
      <c r="N9" s="53">
        <v>-585</v>
      </c>
      <c r="O9" s="48">
        <v>0</v>
      </c>
      <c r="P9" s="53">
        <v>0</v>
      </c>
      <c r="Q9" s="48">
        <v>0</v>
      </c>
      <c r="R9" s="53">
        <v>0</v>
      </c>
      <c r="S9" s="53">
        <v>0</v>
      </c>
      <c r="T9" s="45">
        <f>C9+D9</f>
        <v>896</v>
      </c>
      <c r="U9" s="45">
        <f>L02!C7</f>
        <v>885</v>
      </c>
      <c r="V9" s="45">
        <f>T9-U9</f>
        <v>11</v>
      </c>
      <c r="W9" s="48">
        <v>11</v>
      </c>
    </row>
    <row ht="17.0" customHeight="1" x14ac:dyDescent="0.15" r="10" spans="1:23">
      <c r="A10" s="22">
        <v>20102</v>
      </c>
      <c r="B10" s="22" t="s">
        <v>786</v>
      </c>
      <c r="C10" s="53">
        <v>723</v>
      </c>
      <c r="D10" s="45">
        <f>SUM(E10:S10)</f>
        <v>-358</v>
      </c>
      <c r="E10" s="53">
        <v>0</v>
      </c>
      <c r="F10" s="53">
        <v>0</v>
      </c>
      <c r="G10" s="53">
        <v>0</v>
      </c>
      <c r="H10" s="47">
        <v>0</v>
      </c>
      <c r="I10" s="48">
        <v>0</v>
      </c>
      <c r="J10" s="53">
        <v>0</v>
      </c>
      <c r="K10" s="53">
        <v>0</v>
      </c>
      <c r="L10" s="48">
        <v>0</v>
      </c>
      <c r="M10" s="53">
        <v>-13</v>
      </c>
      <c r="N10" s="53">
        <v>-345</v>
      </c>
      <c r="O10" s="48">
        <v>0</v>
      </c>
      <c r="P10" s="53">
        <v>0</v>
      </c>
      <c r="Q10" s="48">
        <v>0</v>
      </c>
      <c r="R10" s="53">
        <v>0</v>
      </c>
      <c r="S10" s="53">
        <v>0</v>
      </c>
      <c r="T10" s="45">
        <f>C10+D10</f>
        <v>365</v>
      </c>
      <c r="U10" s="45">
        <f>L02!C19</f>
        <v>365</v>
      </c>
      <c r="V10" s="45">
        <f>T10-U10</f>
        <v>0</v>
      </c>
      <c r="W10" s="48">
        <v>0</v>
      </c>
    </row>
    <row ht="17.0" customHeight="1" x14ac:dyDescent="0.15" r="11" spans="1:23">
      <c r="A11" s="22">
        <v>20103</v>
      </c>
      <c r="B11" s="22" t="s">
        <v>791</v>
      </c>
      <c r="C11" s="53">
        <v>15641</v>
      </c>
      <c r="D11" s="45">
        <f>SUM(E11:S11)</f>
        <v>-2533</v>
      </c>
      <c r="E11" s="53">
        <v>0</v>
      </c>
      <c r="F11" s="53">
        <v>6</v>
      </c>
      <c r="G11" s="53">
        <v>306</v>
      </c>
      <c r="H11" s="47">
        <v>0</v>
      </c>
      <c r="I11" s="48">
        <v>0</v>
      </c>
      <c r="J11" s="53">
        <v>0</v>
      </c>
      <c r="K11" s="53">
        <v>0</v>
      </c>
      <c r="L11" s="48">
        <v>0</v>
      </c>
      <c r="M11" s="53">
        <v>-583</v>
      </c>
      <c r="N11" s="53">
        <v>-2262</v>
      </c>
      <c r="O11" s="48">
        <v>0</v>
      </c>
      <c r="P11" s="53">
        <v>0</v>
      </c>
      <c r="Q11" s="48">
        <v>0</v>
      </c>
      <c r="R11" s="53">
        <v>0</v>
      </c>
      <c r="S11" s="53">
        <v>0</v>
      </c>
      <c r="T11" s="45">
        <f>C11+D11</f>
        <v>13108</v>
      </c>
      <c r="U11" s="45">
        <f>L02!C28</f>
        <v>12802</v>
      </c>
      <c r="V11" s="45">
        <f>T11-U11</f>
        <v>306</v>
      </c>
      <c r="W11" s="48">
        <v>306</v>
      </c>
    </row>
    <row ht="17.0" customHeight="1" x14ac:dyDescent="0.15" r="12" spans="1:23">
      <c r="A12" s="22">
        <v>20104</v>
      </c>
      <c r="B12" s="22" t="s">
        <v>798</v>
      </c>
      <c r="C12" s="53">
        <v>14183</v>
      </c>
      <c r="D12" s="45">
        <f>SUM(E12:S12)</f>
        <v>-1424</v>
      </c>
      <c r="E12" s="53">
        <v>0</v>
      </c>
      <c r="F12" s="53">
        <v>0</v>
      </c>
      <c r="G12" s="53">
        <v>0</v>
      </c>
      <c r="H12" s="47">
        <v>0</v>
      </c>
      <c r="I12" s="48">
        <v>0</v>
      </c>
      <c r="J12" s="53">
        <v>0</v>
      </c>
      <c r="K12" s="53">
        <v>0</v>
      </c>
      <c r="L12" s="48">
        <v>0</v>
      </c>
      <c r="M12" s="53">
        <v>-450</v>
      </c>
      <c r="N12" s="53">
        <v>-974</v>
      </c>
      <c r="O12" s="48">
        <v>0</v>
      </c>
      <c r="P12" s="53">
        <v>0</v>
      </c>
      <c r="Q12" s="48">
        <v>0</v>
      </c>
      <c r="R12" s="53">
        <v>0</v>
      </c>
      <c r="S12" s="53">
        <v>0</v>
      </c>
      <c r="T12" s="45">
        <f>C12+D12</f>
        <v>12759</v>
      </c>
      <c r="U12" s="45">
        <f>L02!C39</f>
        <v>12759</v>
      </c>
      <c r="V12" s="45">
        <f>T12-U12</f>
        <v>0</v>
      </c>
      <c r="W12" s="48">
        <v>0</v>
      </c>
    </row>
    <row ht="17.0" customHeight="1" x14ac:dyDescent="0.15" r="13" spans="1:23">
      <c r="A13" s="22">
        <v>20105</v>
      </c>
      <c r="B13" s="22" t="s">
        <v>805</v>
      </c>
      <c r="C13" s="53">
        <v>1204</v>
      </c>
      <c r="D13" s="45">
        <f>SUM(E13:S13)</f>
        <v>-208</v>
      </c>
      <c r="E13" s="53">
        <v>0</v>
      </c>
      <c r="F13" s="53">
        <v>32</v>
      </c>
      <c r="G13" s="53">
        <v>47</v>
      </c>
      <c r="H13" s="47">
        <v>0</v>
      </c>
      <c r="I13" s="48">
        <v>0</v>
      </c>
      <c r="J13" s="53">
        <v>0</v>
      </c>
      <c r="K13" s="53">
        <v>0</v>
      </c>
      <c r="L13" s="48">
        <v>0</v>
      </c>
      <c r="M13" s="53">
        <v>-12</v>
      </c>
      <c r="N13" s="53">
        <v>-275</v>
      </c>
      <c r="O13" s="48">
        <v>0</v>
      </c>
      <c r="P13" s="53">
        <v>0</v>
      </c>
      <c r="Q13" s="48">
        <v>0</v>
      </c>
      <c r="R13" s="53">
        <v>0</v>
      </c>
      <c r="S13" s="53">
        <v>0</v>
      </c>
      <c r="T13" s="45">
        <f>C13+D13</f>
        <v>996</v>
      </c>
      <c r="U13" s="45">
        <f>L02!C50</f>
        <v>975</v>
      </c>
      <c r="V13" s="45">
        <f>T13-U13</f>
        <v>21</v>
      </c>
      <c r="W13" s="48">
        <v>21</v>
      </c>
    </row>
    <row ht="17.0" customHeight="1" x14ac:dyDescent="0.15" r="14" spans="1:23">
      <c r="A14" s="22">
        <v>20106</v>
      </c>
      <c r="B14" s="22" t="s">
        <v>812</v>
      </c>
      <c r="C14" s="53">
        <v>1745</v>
      </c>
      <c r="D14" s="45">
        <f>SUM(E14:S14)</f>
        <v>-1021</v>
      </c>
      <c r="E14" s="53">
        <v>0</v>
      </c>
      <c r="F14" s="53">
        <v>11</v>
      </c>
      <c r="G14" s="53">
        <v>0</v>
      </c>
      <c r="H14" s="47">
        <v>0</v>
      </c>
      <c r="I14" s="48">
        <v>0</v>
      </c>
      <c r="J14" s="53">
        <v>0</v>
      </c>
      <c r="K14" s="53">
        <v>0</v>
      </c>
      <c r="L14" s="48">
        <v>0</v>
      </c>
      <c r="M14" s="53">
        <v>-15</v>
      </c>
      <c r="N14" s="53">
        <v>-1017</v>
      </c>
      <c r="O14" s="48">
        <v>0</v>
      </c>
      <c r="P14" s="53">
        <v>0</v>
      </c>
      <c r="Q14" s="48">
        <v>0</v>
      </c>
      <c r="R14" s="53">
        <v>0</v>
      </c>
      <c r="S14" s="53">
        <v>0</v>
      </c>
      <c r="T14" s="45">
        <f>C14+D14</f>
        <v>724</v>
      </c>
      <c r="U14" s="45">
        <f>L02!C61</f>
        <v>716</v>
      </c>
      <c r="V14" s="45">
        <f>T14-U14</f>
        <v>8</v>
      </c>
      <c r="W14" s="48">
        <v>8</v>
      </c>
    </row>
    <row ht="17.0" customHeight="1" x14ac:dyDescent="0.15" r="15" spans="1:23">
      <c r="A15" s="22">
        <v>20107</v>
      </c>
      <c r="B15" s="22" t="s">
        <v>819</v>
      </c>
      <c r="C15" s="53">
        <v>1100</v>
      </c>
      <c r="D15" s="45">
        <f>SUM(E15:S15)</f>
        <v>-250</v>
      </c>
      <c r="E15" s="53">
        <v>0</v>
      </c>
      <c r="F15" s="53">
        <v>0</v>
      </c>
      <c r="G15" s="53">
        <v>0</v>
      </c>
      <c r="H15" s="47">
        <v>0</v>
      </c>
      <c r="I15" s="48">
        <v>0</v>
      </c>
      <c r="J15" s="53">
        <v>0</v>
      </c>
      <c r="K15" s="53">
        <v>0</v>
      </c>
      <c r="L15" s="48">
        <v>0</v>
      </c>
      <c r="M15" s="53">
        <v>0</v>
      </c>
      <c r="N15" s="53">
        <v>-250</v>
      </c>
      <c r="O15" s="48">
        <v>0</v>
      </c>
      <c r="P15" s="53">
        <v>0</v>
      </c>
      <c r="Q15" s="48">
        <v>0</v>
      </c>
      <c r="R15" s="53">
        <v>0</v>
      </c>
      <c r="S15" s="53">
        <v>0</v>
      </c>
      <c r="T15" s="45">
        <f>C15+D15</f>
        <v>850</v>
      </c>
      <c r="U15" s="45">
        <f>L02!C72</f>
        <v>850</v>
      </c>
      <c r="V15" s="45">
        <f>T15-U15</f>
        <v>0</v>
      </c>
      <c r="W15" s="48">
        <v>0</v>
      </c>
    </row>
    <row ht="17.0" customHeight="1" x14ac:dyDescent="0.15" r="16" spans="1:23">
      <c r="A16" s="22">
        <v>20108</v>
      </c>
      <c r="B16" s="22" t="s">
        <v>822</v>
      </c>
      <c r="C16" s="53">
        <v>678</v>
      </c>
      <c r="D16" s="45">
        <f>SUM(E16:S16)</f>
        <v>-437</v>
      </c>
      <c r="E16" s="53">
        <v>0</v>
      </c>
      <c r="F16" s="53">
        <v>0</v>
      </c>
      <c r="G16" s="53">
        <v>5</v>
      </c>
      <c r="H16" s="47">
        <v>0</v>
      </c>
      <c r="I16" s="48">
        <v>0</v>
      </c>
      <c r="J16" s="53">
        <v>0</v>
      </c>
      <c r="K16" s="53">
        <v>0</v>
      </c>
      <c r="L16" s="48">
        <v>0</v>
      </c>
      <c r="M16" s="53">
        <v>15</v>
      </c>
      <c r="N16" s="53">
        <v>-457</v>
      </c>
      <c r="O16" s="48">
        <v>0</v>
      </c>
      <c r="P16" s="53">
        <v>0</v>
      </c>
      <c r="Q16" s="48">
        <v>0</v>
      </c>
      <c r="R16" s="53">
        <v>0</v>
      </c>
      <c r="S16" s="53">
        <v>0</v>
      </c>
      <c r="T16" s="45">
        <f>C16+D16</f>
        <v>241</v>
      </c>
      <c r="U16" s="45">
        <f>L02!C80</f>
        <v>230</v>
      </c>
      <c r="V16" s="45">
        <f>T16-U16</f>
        <v>11</v>
      </c>
      <c r="W16" s="48">
        <v>11</v>
      </c>
    </row>
    <row ht="17.0" customHeight="1" x14ac:dyDescent="0.15" r="17" spans="1:23">
      <c r="A17" s="22">
        <v>20109</v>
      </c>
      <c r="B17" s="22" t="s">
        <v>826</v>
      </c>
      <c r="C17" s="53">
        <v>0</v>
      </c>
      <c r="D17" s="45">
        <f>SUM(E17:S17)</f>
        <v>0</v>
      </c>
      <c r="E17" s="53">
        <v>0</v>
      </c>
      <c r="F17" s="53">
        <v>0</v>
      </c>
      <c r="G17" s="53">
        <v>0</v>
      </c>
      <c r="H17" s="47">
        <v>0</v>
      </c>
      <c r="I17" s="48">
        <v>0</v>
      </c>
      <c r="J17" s="53">
        <v>0</v>
      </c>
      <c r="K17" s="53">
        <v>0</v>
      </c>
      <c r="L17" s="48">
        <v>0</v>
      </c>
      <c r="M17" s="53">
        <v>0</v>
      </c>
      <c r="N17" s="53">
        <v>0</v>
      </c>
      <c r="O17" s="48">
        <v>0</v>
      </c>
      <c r="P17" s="53">
        <v>0</v>
      </c>
      <c r="Q17" s="48">
        <v>0</v>
      </c>
      <c r="R17" s="53">
        <v>0</v>
      </c>
      <c r="S17" s="53">
        <v>0</v>
      </c>
      <c r="T17" s="45">
        <f>C17+D17</f>
        <v>0</v>
      </c>
      <c r="U17" s="45">
        <f>L02!C89</f>
        <v>0</v>
      </c>
      <c r="V17" s="45">
        <f>T17-U17</f>
        <v>0</v>
      </c>
      <c r="W17" s="48">
        <v>0</v>
      </c>
    </row>
    <row ht="17.0" customHeight="1" x14ac:dyDescent="0.15" r="18" spans="1:23">
      <c r="A18" s="22">
        <v>20111</v>
      </c>
      <c r="B18" s="22" t="s">
        <v>834</v>
      </c>
      <c r="C18" s="53">
        <v>2491</v>
      </c>
      <c r="D18" s="45">
        <f>SUM(E18:S18)</f>
        <v>-860</v>
      </c>
      <c r="E18" s="53">
        <v>0</v>
      </c>
      <c r="F18" s="53">
        <v>25</v>
      </c>
      <c r="G18" s="53">
        <v>0</v>
      </c>
      <c r="H18" s="47">
        <v>0</v>
      </c>
      <c r="I18" s="48">
        <v>0</v>
      </c>
      <c r="J18" s="53">
        <v>0</v>
      </c>
      <c r="K18" s="53">
        <v>0</v>
      </c>
      <c r="L18" s="48">
        <v>0</v>
      </c>
      <c r="M18" s="53">
        <v>-88</v>
      </c>
      <c r="N18" s="53">
        <v>-797</v>
      </c>
      <c r="O18" s="48">
        <v>0</v>
      </c>
      <c r="P18" s="53">
        <v>0</v>
      </c>
      <c r="Q18" s="48">
        <v>0</v>
      </c>
      <c r="R18" s="53">
        <v>0</v>
      </c>
      <c r="S18" s="53">
        <v>0</v>
      </c>
      <c r="T18" s="45">
        <f>C18+D18</f>
        <v>1631</v>
      </c>
      <c r="U18" s="45">
        <f>L02!C102</f>
        <v>1623</v>
      </c>
      <c r="V18" s="45">
        <f>T18-U18</f>
        <v>8</v>
      </c>
      <c r="W18" s="48">
        <v>8</v>
      </c>
    </row>
    <row ht="17.0" customHeight="1" x14ac:dyDescent="0.15" r="19" spans="1:23">
      <c r="A19" s="22">
        <v>20113</v>
      </c>
      <c r="B19" s="22" t="s">
        <v>839</v>
      </c>
      <c r="C19" s="53">
        <v>15744</v>
      </c>
      <c r="D19" s="45">
        <f>SUM(E19:S19)</f>
        <v>-6442</v>
      </c>
      <c r="E19" s="53">
        <v>0</v>
      </c>
      <c r="F19" s="53">
        <v>228</v>
      </c>
      <c r="G19" s="53">
        <v>0</v>
      </c>
      <c r="H19" s="47">
        <v>0</v>
      </c>
      <c r="I19" s="48">
        <v>0</v>
      </c>
      <c r="J19" s="53">
        <v>0</v>
      </c>
      <c r="K19" s="53">
        <v>0</v>
      </c>
      <c r="L19" s="48">
        <v>0</v>
      </c>
      <c r="M19" s="53">
        <v>-3396</v>
      </c>
      <c r="N19" s="53">
        <v>-3274</v>
      </c>
      <c r="O19" s="48">
        <v>0</v>
      </c>
      <c r="P19" s="53">
        <v>0</v>
      </c>
      <c r="Q19" s="48">
        <v>0</v>
      </c>
      <c r="R19" s="53">
        <v>0</v>
      </c>
      <c r="S19" s="53">
        <v>0</v>
      </c>
      <c r="T19" s="45">
        <f>C19+D19</f>
        <v>9302</v>
      </c>
      <c r="U19" s="45">
        <f>L02!C111</f>
        <v>9274</v>
      </c>
      <c r="V19" s="45">
        <f>T19-U19</f>
        <v>28</v>
      </c>
      <c r="W19" s="48">
        <v>28</v>
      </c>
    </row>
    <row ht="17.25" customHeight="1" x14ac:dyDescent="0.15" r="20" spans="1:23">
      <c r="A20" s="22">
        <v>20114</v>
      </c>
      <c r="B20" s="22" t="s">
        <v>846</v>
      </c>
      <c r="C20" s="53">
        <v>0</v>
      </c>
      <c r="D20" s="45">
        <f>SUM(E20:S20)</f>
        <v>0</v>
      </c>
      <c r="E20" s="53">
        <v>0</v>
      </c>
      <c r="F20" s="53">
        <v>0</v>
      </c>
      <c r="G20" s="53">
        <v>0</v>
      </c>
      <c r="H20" s="47">
        <v>0</v>
      </c>
      <c r="I20" s="48">
        <v>0</v>
      </c>
      <c r="J20" s="53">
        <v>0</v>
      </c>
      <c r="K20" s="53">
        <v>0</v>
      </c>
      <c r="L20" s="48">
        <v>0</v>
      </c>
      <c r="M20" s="53">
        <v>0</v>
      </c>
      <c r="N20" s="53">
        <v>0</v>
      </c>
      <c r="O20" s="48">
        <v>0</v>
      </c>
      <c r="P20" s="53">
        <v>0</v>
      </c>
      <c r="Q20" s="48">
        <v>0</v>
      </c>
      <c r="R20" s="53">
        <v>0</v>
      </c>
      <c r="S20" s="53">
        <v>0</v>
      </c>
      <c r="T20" s="45">
        <f>C20+D20</f>
        <v>0</v>
      </c>
      <c r="U20" s="45">
        <f>L02!C122</f>
        <v>0</v>
      </c>
      <c r="V20" s="45">
        <f>T20-U20</f>
        <v>0</v>
      </c>
      <c r="W20" s="48">
        <v>0</v>
      </c>
    </row>
    <row ht="17.0" customHeight="1" x14ac:dyDescent="0.15" r="21" spans="1:23">
      <c r="A21" s="22">
        <v>20123</v>
      </c>
      <c r="B21" s="22" t="s">
        <v>854</v>
      </c>
      <c r="C21" s="53">
        <v>0</v>
      </c>
      <c r="D21" s="45">
        <f>SUM(E21:S21)</f>
        <v>0</v>
      </c>
      <c r="E21" s="53">
        <v>0</v>
      </c>
      <c r="F21" s="53">
        <v>0</v>
      </c>
      <c r="G21" s="53">
        <v>0</v>
      </c>
      <c r="H21" s="47">
        <v>0</v>
      </c>
      <c r="I21" s="48">
        <v>0</v>
      </c>
      <c r="J21" s="53">
        <v>0</v>
      </c>
      <c r="K21" s="53">
        <v>0</v>
      </c>
      <c r="L21" s="48">
        <v>0</v>
      </c>
      <c r="M21" s="53">
        <v>0</v>
      </c>
      <c r="N21" s="53">
        <v>0</v>
      </c>
      <c r="O21" s="48">
        <v>0</v>
      </c>
      <c r="P21" s="53">
        <v>0</v>
      </c>
      <c r="Q21" s="48">
        <v>0</v>
      </c>
      <c r="R21" s="53">
        <v>0</v>
      </c>
      <c r="S21" s="53">
        <v>0</v>
      </c>
      <c r="T21" s="45">
        <f>C21+D21</f>
        <v>0</v>
      </c>
      <c r="U21" s="45">
        <f>L02!C134</f>
        <v>0</v>
      </c>
      <c r="V21" s="45">
        <f>T21-U21</f>
        <v>0</v>
      </c>
      <c r="W21" s="48">
        <v>0</v>
      </c>
    </row>
    <row ht="17.0" customHeight="1" x14ac:dyDescent="0.15" r="22" spans="1:23">
      <c r="A22" s="22">
        <v>20125</v>
      </c>
      <c r="B22" s="22" t="s">
        <v>857</v>
      </c>
      <c r="C22" s="53">
        <v>0</v>
      </c>
      <c r="D22" s="45">
        <f>SUM(E22:S22)</f>
        <v>0</v>
      </c>
      <c r="E22" s="53">
        <v>0</v>
      </c>
      <c r="F22" s="53">
        <v>0</v>
      </c>
      <c r="G22" s="53">
        <v>0</v>
      </c>
      <c r="H22" s="47">
        <v>0</v>
      </c>
      <c r="I22" s="48">
        <v>0</v>
      </c>
      <c r="J22" s="53">
        <v>0</v>
      </c>
      <c r="K22" s="53">
        <v>0</v>
      </c>
      <c r="L22" s="48">
        <v>0</v>
      </c>
      <c r="M22" s="53">
        <v>0</v>
      </c>
      <c r="N22" s="53">
        <v>0</v>
      </c>
      <c r="O22" s="48">
        <v>0</v>
      </c>
      <c r="P22" s="53">
        <v>0</v>
      </c>
      <c r="Q22" s="48">
        <v>0</v>
      </c>
      <c r="R22" s="53">
        <v>0</v>
      </c>
      <c r="S22" s="53">
        <v>0</v>
      </c>
      <c r="T22" s="45">
        <f>C22+D22</f>
        <v>0</v>
      </c>
      <c r="U22" s="45">
        <f>L02!C141</f>
        <v>0</v>
      </c>
      <c r="V22" s="45">
        <f>T22-U22</f>
        <v>0</v>
      </c>
      <c r="W22" s="48">
        <v>0</v>
      </c>
    </row>
    <row ht="17.0" customHeight="1" x14ac:dyDescent="0.15" r="23" spans="1:23">
      <c r="A23" s="22">
        <v>20126</v>
      </c>
      <c r="B23" s="22" t="s">
        <v>861</v>
      </c>
      <c r="C23" s="53">
        <v>965</v>
      </c>
      <c r="D23" s="45">
        <f>SUM(E23:S23)</f>
        <v>-548</v>
      </c>
      <c r="E23" s="53">
        <v>0</v>
      </c>
      <c r="F23" s="53">
        <v>0</v>
      </c>
      <c r="G23" s="53">
        <v>0</v>
      </c>
      <c r="H23" s="47">
        <v>0</v>
      </c>
      <c r="I23" s="48">
        <v>0</v>
      </c>
      <c r="J23" s="53">
        <v>0</v>
      </c>
      <c r="K23" s="53">
        <v>0</v>
      </c>
      <c r="L23" s="48">
        <v>0</v>
      </c>
      <c r="M23" s="53">
        <v>-5</v>
      </c>
      <c r="N23" s="53">
        <v>-543</v>
      </c>
      <c r="O23" s="48">
        <v>0</v>
      </c>
      <c r="P23" s="53">
        <v>0</v>
      </c>
      <c r="Q23" s="48">
        <v>0</v>
      </c>
      <c r="R23" s="53">
        <v>0</v>
      </c>
      <c r="S23" s="53">
        <v>0</v>
      </c>
      <c r="T23" s="45">
        <f>C23+D23</f>
        <v>417</v>
      </c>
      <c r="U23" s="45">
        <f>L02!C149</f>
        <v>417</v>
      </c>
      <c r="V23" s="45">
        <f>T23-U23</f>
        <v>0</v>
      </c>
      <c r="W23" s="48">
        <v>0</v>
      </c>
    </row>
    <row ht="17.0" customHeight="1" x14ac:dyDescent="0.15" r="24" spans="1:23">
      <c r="A24" s="22">
        <v>20128</v>
      </c>
      <c r="B24" s="22" t="s">
        <v>864</v>
      </c>
      <c r="C24" s="53">
        <v>125</v>
      </c>
      <c r="D24" s="45">
        <f>SUM(E24:S24)</f>
        <v>-28</v>
      </c>
      <c r="E24" s="53">
        <v>0</v>
      </c>
      <c r="F24" s="53">
        <v>0</v>
      </c>
      <c r="G24" s="53">
        <v>0</v>
      </c>
      <c r="H24" s="47">
        <v>0</v>
      </c>
      <c r="I24" s="48">
        <v>0</v>
      </c>
      <c r="J24" s="53">
        <v>0</v>
      </c>
      <c r="K24" s="53">
        <v>0</v>
      </c>
      <c r="L24" s="48">
        <v>0</v>
      </c>
      <c r="M24" s="53">
        <v>8</v>
      </c>
      <c r="N24" s="53">
        <v>-36</v>
      </c>
      <c r="O24" s="48">
        <v>0</v>
      </c>
      <c r="P24" s="53">
        <v>0</v>
      </c>
      <c r="Q24" s="48">
        <v>0</v>
      </c>
      <c r="R24" s="53">
        <v>0</v>
      </c>
      <c r="S24" s="53">
        <v>0</v>
      </c>
      <c r="T24" s="45">
        <f>C24+D24</f>
        <v>97</v>
      </c>
      <c r="U24" s="45">
        <f>L02!C155</f>
        <v>97</v>
      </c>
      <c r="V24" s="45">
        <f>T24-U24</f>
        <v>0</v>
      </c>
      <c r="W24" s="48">
        <v>0</v>
      </c>
    </row>
    <row ht="17.0" customHeight="1" x14ac:dyDescent="0.15" r="25" spans="1:23">
      <c r="A25" s="22">
        <v>20129</v>
      </c>
      <c r="B25" s="22" t="s">
        <v>866</v>
      </c>
      <c r="C25" s="53">
        <v>266</v>
      </c>
      <c r="D25" s="45">
        <f>SUM(E25:S25)</f>
        <v>-65</v>
      </c>
      <c r="E25" s="53">
        <v>0</v>
      </c>
      <c r="F25" s="53">
        <v>0</v>
      </c>
      <c r="G25" s="53">
        <v>0</v>
      </c>
      <c r="H25" s="47">
        <v>0</v>
      </c>
      <c r="I25" s="48">
        <v>0</v>
      </c>
      <c r="J25" s="53">
        <v>0</v>
      </c>
      <c r="K25" s="53">
        <v>0</v>
      </c>
      <c r="L25" s="48">
        <v>0</v>
      </c>
      <c r="M25" s="53">
        <v>29</v>
      </c>
      <c r="N25" s="53">
        <v>-94</v>
      </c>
      <c r="O25" s="48">
        <v>0</v>
      </c>
      <c r="P25" s="53">
        <v>0</v>
      </c>
      <c r="Q25" s="48">
        <v>0</v>
      </c>
      <c r="R25" s="53">
        <v>0</v>
      </c>
      <c r="S25" s="53">
        <v>0</v>
      </c>
      <c r="T25" s="45">
        <f>C25+D25</f>
        <v>201</v>
      </c>
      <c r="U25" s="45">
        <f>L02!C162</f>
        <v>201</v>
      </c>
      <c r="V25" s="45">
        <f>T25-U25</f>
        <v>0</v>
      </c>
      <c r="W25" s="48">
        <v>0</v>
      </c>
    </row>
    <row ht="17.0" customHeight="1" x14ac:dyDescent="0.15" r="26" spans="1:23">
      <c r="A26" s="22">
        <v>20131</v>
      </c>
      <c r="B26" s="22" t="s">
        <v>869</v>
      </c>
      <c r="C26" s="53">
        <v>3788</v>
      </c>
      <c r="D26" s="45">
        <f>SUM(E26:S26)</f>
        <v>-1121</v>
      </c>
      <c r="E26" s="53">
        <v>0</v>
      </c>
      <c r="F26" s="53">
        <v>0</v>
      </c>
      <c r="G26" s="53">
        <v>0</v>
      </c>
      <c r="H26" s="47">
        <v>0</v>
      </c>
      <c r="I26" s="48">
        <v>0</v>
      </c>
      <c r="J26" s="53">
        <v>0</v>
      </c>
      <c r="K26" s="53">
        <v>0</v>
      </c>
      <c r="L26" s="48">
        <v>0</v>
      </c>
      <c r="M26" s="53">
        <v>57</v>
      </c>
      <c r="N26" s="53">
        <v>-1178</v>
      </c>
      <c r="O26" s="48">
        <v>0</v>
      </c>
      <c r="P26" s="53">
        <v>0</v>
      </c>
      <c r="Q26" s="48">
        <v>0</v>
      </c>
      <c r="R26" s="53">
        <v>0</v>
      </c>
      <c r="S26" s="53">
        <v>0</v>
      </c>
      <c r="T26" s="45">
        <f>C26+D26</f>
        <v>2667</v>
      </c>
      <c r="U26" s="45">
        <f>L02!C169</f>
        <v>2667</v>
      </c>
      <c r="V26" s="45">
        <f>T26-U26</f>
        <v>0</v>
      </c>
      <c r="W26" s="48">
        <v>0</v>
      </c>
    </row>
    <row ht="17.0" customHeight="1" x14ac:dyDescent="0.15" r="27" spans="1:23">
      <c r="A27" s="22">
        <v>20132</v>
      </c>
      <c r="B27" s="22" t="s">
        <v>872</v>
      </c>
      <c r="C27" s="53">
        <v>9249</v>
      </c>
      <c r="D27" s="45">
        <f>SUM(E27:S27)</f>
        <v>-3621</v>
      </c>
      <c r="E27" s="53">
        <v>0</v>
      </c>
      <c r="F27" s="53">
        <v>627</v>
      </c>
      <c r="G27" s="53">
        <v>0</v>
      </c>
      <c r="H27" s="47">
        <v>0</v>
      </c>
      <c r="I27" s="48">
        <v>0</v>
      </c>
      <c r="J27" s="53">
        <v>0</v>
      </c>
      <c r="K27" s="53">
        <v>0</v>
      </c>
      <c r="L27" s="48">
        <v>0</v>
      </c>
      <c r="M27" s="53">
        <v>194</v>
      </c>
      <c r="N27" s="53">
        <v>-4442</v>
      </c>
      <c r="O27" s="48">
        <v>0</v>
      </c>
      <c r="P27" s="53">
        <v>0</v>
      </c>
      <c r="Q27" s="48">
        <v>0</v>
      </c>
      <c r="R27" s="53">
        <v>0</v>
      </c>
      <c r="S27" s="53">
        <v>0</v>
      </c>
      <c r="T27" s="45">
        <f>C27+D27</f>
        <v>5628</v>
      </c>
      <c r="U27" s="45">
        <f>L02!C176</f>
        <v>5482</v>
      </c>
      <c r="V27" s="45">
        <f>T27-U27</f>
        <v>146</v>
      </c>
      <c r="W27" s="48">
        <v>146</v>
      </c>
    </row>
    <row ht="17.0" customHeight="1" x14ac:dyDescent="0.15" r="28" spans="1:23">
      <c r="A28" s="22">
        <v>20133</v>
      </c>
      <c r="B28" s="22" t="s">
        <v>875</v>
      </c>
      <c r="C28" s="53">
        <v>1951</v>
      </c>
      <c r="D28" s="45">
        <f>SUM(E28:S28)</f>
        <v>-1093</v>
      </c>
      <c r="E28" s="53">
        <v>0</v>
      </c>
      <c r="F28" s="53">
        <v>0</v>
      </c>
      <c r="G28" s="53">
        <v>0</v>
      </c>
      <c r="H28" s="47">
        <v>0</v>
      </c>
      <c r="I28" s="48">
        <v>0</v>
      </c>
      <c r="J28" s="53">
        <v>0</v>
      </c>
      <c r="K28" s="53">
        <v>0</v>
      </c>
      <c r="L28" s="48">
        <v>0</v>
      </c>
      <c r="M28" s="53">
        <v>-34</v>
      </c>
      <c r="N28" s="53">
        <v>-1059</v>
      </c>
      <c r="O28" s="48">
        <v>0</v>
      </c>
      <c r="P28" s="53">
        <v>0</v>
      </c>
      <c r="Q28" s="48">
        <v>0</v>
      </c>
      <c r="R28" s="53">
        <v>0</v>
      </c>
      <c r="S28" s="53">
        <v>0</v>
      </c>
      <c r="T28" s="45">
        <f>C28+D28</f>
        <v>858</v>
      </c>
      <c r="U28" s="45">
        <f>L02!C183</f>
        <v>858</v>
      </c>
      <c r="V28" s="45">
        <f>T28-U28</f>
        <v>0</v>
      </c>
      <c r="W28" s="48">
        <v>0</v>
      </c>
    </row>
    <row ht="17.0" customHeight="1" x14ac:dyDescent="0.15" r="29" spans="1:23">
      <c r="A29" s="22">
        <v>20134</v>
      </c>
      <c r="B29" s="22" t="s">
        <v>878</v>
      </c>
      <c r="C29" s="53">
        <v>294</v>
      </c>
      <c r="D29" s="45">
        <f>SUM(E29:S29)</f>
        <v>-146</v>
      </c>
      <c r="E29" s="53">
        <v>0</v>
      </c>
      <c r="F29" s="53">
        <v>0</v>
      </c>
      <c r="G29" s="53">
        <v>0</v>
      </c>
      <c r="H29" s="47">
        <v>0</v>
      </c>
      <c r="I29" s="48">
        <v>0</v>
      </c>
      <c r="J29" s="53">
        <v>0</v>
      </c>
      <c r="K29" s="53">
        <v>0</v>
      </c>
      <c r="L29" s="48">
        <v>0</v>
      </c>
      <c r="M29" s="53">
        <v>-16</v>
      </c>
      <c r="N29" s="53">
        <v>-130</v>
      </c>
      <c r="O29" s="48">
        <v>0</v>
      </c>
      <c r="P29" s="53">
        <v>0</v>
      </c>
      <c r="Q29" s="48">
        <v>0</v>
      </c>
      <c r="R29" s="53">
        <v>0</v>
      </c>
      <c r="S29" s="53">
        <v>0</v>
      </c>
      <c r="T29" s="45">
        <f>C29+D29</f>
        <v>148</v>
      </c>
      <c r="U29" s="45">
        <f>L02!C190</f>
        <v>148</v>
      </c>
      <c r="V29" s="45">
        <f>T29-U29</f>
        <v>0</v>
      </c>
      <c r="W29" s="48">
        <v>0</v>
      </c>
    </row>
    <row ht="17.0" customHeight="1" x14ac:dyDescent="0.15" r="30" spans="1:23">
      <c r="A30" s="22">
        <v>20135</v>
      </c>
      <c r="B30" s="22" t="s">
        <v>882</v>
      </c>
      <c r="C30" s="53">
        <v>0</v>
      </c>
      <c r="D30" s="45">
        <f>SUM(E30:S30)</f>
        <v>0</v>
      </c>
      <c r="E30" s="53">
        <v>0</v>
      </c>
      <c r="F30" s="53">
        <v>0</v>
      </c>
      <c r="G30" s="53">
        <v>0</v>
      </c>
      <c r="H30" s="47">
        <v>0</v>
      </c>
      <c r="I30" s="48">
        <v>0</v>
      </c>
      <c r="J30" s="53">
        <v>0</v>
      </c>
      <c r="K30" s="53">
        <v>0</v>
      </c>
      <c r="L30" s="48">
        <v>0</v>
      </c>
      <c r="M30" s="53">
        <v>0</v>
      </c>
      <c r="N30" s="53">
        <v>0</v>
      </c>
      <c r="O30" s="48">
        <v>0</v>
      </c>
      <c r="P30" s="53">
        <v>0</v>
      </c>
      <c r="Q30" s="48">
        <v>0</v>
      </c>
      <c r="R30" s="53">
        <v>0</v>
      </c>
      <c r="S30" s="53">
        <v>0</v>
      </c>
      <c r="T30" s="45">
        <f>C30+D30</f>
        <v>0</v>
      </c>
      <c r="U30" s="45">
        <f>L02!C198</f>
        <v>0</v>
      </c>
      <c r="V30" s="45">
        <f>T30-U30</f>
        <v>0</v>
      </c>
      <c r="W30" s="48">
        <v>0</v>
      </c>
    </row>
    <row ht="17.0" customHeight="1" x14ac:dyDescent="0.15" r="31" spans="1:23">
      <c r="A31" s="22">
        <v>20136</v>
      </c>
      <c r="B31" s="22" t="s">
        <v>2098</v>
      </c>
      <c r="C31" s="53">
        <v>3185</v>
      </c>
      <c r="D31" s="45">
        <f>SUM(E31:S31)</f>
        <v>-1821</v>
      </c>
      <c r="E31" s="53">
        <v>0</v>
      </c>
      <c r="F31" s="53">
        <v>0</v>
      </c>
      <c r="G31" s="53">
        <v>0</v>
      </c>
      <c r="H31" s="47">
        <v>0</v>
      </c>
      <c r="I31" s="48">
        <v>0</v>
      </c>
      <c r="J31" s="53">
        <v>0</v>
      </c>
      <c r="K31" s="53">
        <v>0</v>
      </c>
      <c r="L31" s="48">
        <v>0</v>
      </c>
      <c r="M31" s="53">
        <v>-106</v>
      </c>
      <c r="N31" s="53">
        <v>-1715</v>
      </c>
      <c r="O31" s="48">
        <v>0</v>
      </c>
      <c r="P31" s="53">
        <v>0</v>
      </c>
      <c r="Q31" s="48">
        <v>0</v>
      </c>
      <c r="R31" s="53">
        <v>0</v>
      </c>
      <c r="S31" s="53">
        <v>0</v>
      </c>
      <c r="T31" s="45">
        <f>C31+D31</f>
        <v>1364</v>
      </c>
      <c r="U31" s="45">
        <f>L02!C204</f>
        <v>1364</v>
      </c>
      <c r="V31" s="45">
        <f>T31-U31</f>
        <v>0</v>
      </c>
      <c r="W31" s="48">
        <v>0</v>
      </c>
    </row>
    <row ht="17.0" customHeight="1" x14ac:dyDescent="0.15" r="32" spans="1:23">
      <c r="A32" s="22">
        <v>20137</v>
      </c>
      <c r="B32" s="22" t="s">
        <v>886</v>
      </c>
      <c r="C32" s="53">
        <v>0</v>
      </c>
      <c r="D32" s="45">
        <f>SUM(E32:S32)</f>
        <v>0</v>
      </c>
      <c r="E32" s="53">
        <v>0</v>
      </c>
      <c r="F32" s="53">
        <v>0</v>
      </c>
      <c r="G32" s="53">
        <v>0</v>
      </c>
      <c r="H32" s="47">
        <v>0</v>
      </c>
      <c r="I32" s="48">
        <v>0</v>
      </c>
      <c r="J32" s="53">
        <v>0</v>
      </c>
      <c r="K32" s="53">
        <v>0</v>
      </c>
      <c r="L32" s="48">
        <v>0</v>
      </c>
      <c r="M32" s="53">
        <v>0</v>
      </c>
      <c r="N32" s="53">
        <v>0</v>
      </c>
      <c r="O32" s="48">
        <v>0</v>
      </c>
      <c r="P32" s="53">
        <v>0</v>
      </c>
      <c r="Q32" s="48">
        <v>0</v>
      </c>
      <c r="R32" s="53">
        <v>0</v>
      </c>
      <c r="S32" s="53">
        <v>0</v>
      </c>
      <c r="T32" s="45">
        <f>C32+D32</f>
        <v>0</v>
      </c>
      <c r="U32" s="45">
        <f>L02!C210</f>
        <v>0</v>
      </c>
      <c r="V32" s="45">
        <f>T32-U32</f>
        <v>0</v>
      </c>
      <c r="W32" s="48">
        <v>0</v>
      </c>
    </row>
    <row ht="17.0" customHeight="1" x14ac:dyDescent="0.15" r="33" spans="1:23">
      <c r="A33" s="22">
        <v>20138</v>
      </c>
      <c r="B33" s="22" t="s">
        <v>889</v>
      </c>
      <c r="C33" s="53">
        <v>2352</v>
      </c>
      <c r="D33" s="45">
        <f>SUM(E33:S33)</f>
        <v>-320</v>
      </c>
      <c r="E33" s="53">
        <v>0</v>
      </c>
      <c r="F33" s="53">
        <v>0</v>
      </c>
      <c r="G33" s="53">
        <v>20</v>
      </c>
      <c r="H33" s="47">
        <v>0</v>
      </c>
      <c r="I33" s="48">
        <v>0</v>
      </c>
      <c r="J33" s="53">
        <v>0</v>
      </c>
      <c r="K33" s="53">
        <v>0</v>
      </c>
      <c r="L33" s="48">
        <v>0</v>
      </c>
      <c r="M33" s="53">
        <v>257</v>
      </c>
      <c r="N33" s="53">
        <v>-597</v>
      </c>
      <c r="O33" s="48">
        <v>0</v>
      </c>
      <c r="P33" s="53">
        <v>0</v>
      </c>
      <c r="Q33" s="48">
        <v>0</v>
      </c>
      <c r="R33" s="53">
        <v>0</v>
      </c>
      <c r="S33" s="53">
        <v>0</v>
      </c>
      <c r="T33" s="45">
        <f>C33+D33</f>
        <v>2032</v>
      </c>
      <c r="U33" s="45">
        <f>L02!C217</f>
        <v>2031</v>
      </c>
      <c r="V33" s="45">
        <f>T33-U33</f>
        <v>1</v>
      </c>
      <c r="W33" s="48">
        <v>1</v>
      </c>
    </row>
    <row ht="17.0" customHeight="1" x14ac:dyDescent="0.15" r="34" spans="1:23">
      <c r="A34" s="22">
        <v>20199</v>
      </c>
      <c r="B34" s="22" t="s">
        <v>2099</v>
      </c>
      <c r="C34" s="53">
        <v>0</v>
      </c>
      <c r="D34" s="45">
        <f>SUM(E34:S34)</f>
        <v>276</v>
      </c>
      <c r="E34" s="53">
        <v>0</v>
      </c>
      <c r="F34" s="53">
        <v>0</v>
      </c>
      <c r="G34" s="53">
        <v>0</v>
      </c>
      <c r="H34" s="47">
        <v>0</v>
      </c>
      <c r="I34" s="48">
        <v>0</v>
      </c>
      <c r="J34" s="53">
        <v>0</v>
      </c>
      <c r="K34" s="53">
        <v>0</v>
      </c>
      <c r="L34" s="48">
        <v>0</v>
      </c>
      <c r="M34" s="53">
        <v>276</v>
      </c>
      <c r="N34" s="53">
        <v>0</v>
      </c>
      <c r="O34" s="48">
        <v>0</v>
      </c>
      <c r="P34" s="53">
        <v>0</v>
      </c>
      <c r="Q34" s="48">
        <v>0</v>
      </c>
      <c r="R34" s="53">
        <v>0</v>
      </c>
      <c r="S34" s="53">
        <v>0</v>
      </c>
      <c r="T34" s="45">
        <f>C34+D34</f>
        <v>276</v>
      </c>
      <c r="U34" s="45">
        <f>L02!C232</f>
        <v>276</v>
      </c>
      <c r="V34" s="45">
        <f>T34-U34</f>
        <v>0</v>
      </c>
      <c r="W34" s="48">
        <v>0</v>
      </c>
    </row>
    <row ht="17.0" customHeight="1" x14ac:dyDescent="0.15" r="35" spans="1:23">
      <c r="A35" s="22">
        <v>202</v>
      </c>
      <c r="B35" s="46" t="s">
        <v>902</v>
      </c>
      <c r="C35" s="45">
        <f>SUM(C36:C44)</f>
        <v>0</v>
      </c>
      <c r="D35" s="45">
        <f>SUM(D36:D44)</f>
        <v>0</v>
      </c>
      <c r="E35" s="45">
        <f>SUM(E36:E44)</f>
        <v>0</v>
      </c>
      <c r="F35" s="45">
        <f>SUM(F36:F44)</f>
        <v>0</v>
      </c>
      <c r="G35" s="45">
        <f>SUM(G36:G44)</f>
        <v>0</v>
      </c>
      <c r="H35" s="45">
        <f>SUM(H36:H44)</f>
        <v>0</v>
      </c>
      <c r="I35" s="45">
        <f>SUM(I36:I44)</f>
        <v>0</v>
      </c>
      <c r="J35" s="45">
        <f>SUM(J36:J44)</f>
        <v>0</v>
      </c>
      <c r="K35" s="45">
        <f>SUM(K36:K44)</f>
        <v>0</v>
      </c>
      <c r="L35" s="45">
        <f>SUM(L36:L44)</f>
        <v>0</v>
      </c>
      <c r="M35" s="45">
        <f>SUM(M36:M44)</f>
        <v>0</v>
      </c>
      <c r="N35" s="45">
        <f>SUM(N36:N44)</f>
        <v>0</v>
      </c>
      <c r="O35" s="45">
        <f>SUM(O36:O44)</f>
        <v>0</v>
      </c>
      <c r="P35" s="45">
        <f>SUM(P36:P44)</f>
        <v>0</v>
      </c>
      <c r="Q35" s="45">
        <f>SUM(Q36:Q44)</f>
        <v>0</v>
      </c>
      <c r="R35" s="45">
        <f>SUM(R36:R44)</f>
        <v>0</v>
      </c>
      <c r="S35" s="45">
        <f>SUM(S36:S44)</f>
        <v>0</v>
      </c>
      <c r="T35" s="45">
        <f>SUM(T36:T44)</f>
        <v>0</v>
      </c>
      <c r="U35" s="45">
        <f>SUM(U36:U44)</f>
        <v>0</v>
      </c>
      <c r="V35" s="45">
        <f>SUM(V36:V44)</f>
        <v>0</v>
      </c>
      <c r="W35" s="45">
        <f>SUM(W36:W44)</f>
        <v>0</v>
      </c>
    </row>
    <row ht="17.0" customHeight="1" x14ac:dyDescent="0.15" r="36" spans="1:23">
      <c r="A36" s="22">
        <v>20201</v>
      </c>
      <c r="B36" s="22" t="s">
        <v>903</v>
      </c>
      <c r="C36" s="53">
        <v>0</v>
      </c>
      <c r="D36" s="45">
        <f>SUM(E36:S36)</f>
        <v>0</v>
      </c>
      <c r="E36" s="53">
        <v>0</v>
      </c>
      <c r="F36" s="53">
        <v>0</v>
      </c>
      <c r="G36" s="53">
        <v>0</v>
      </c>
      <c r="H36" s="47">
        <v>0</v>
      </c>
      <c r="I36" s="48">
        <v>0</v>
      </c>
      <c r="J36" s="53">
        <v>0</v>
      </c>
      <c r="K36" s="53">
        <v>0</v>
      </c>
      <c r="L36" s="48">
        <v>0</v>
      </c>
      <c r="M36" s="53">
        <v>0</v>
      </c>
      <c r="N36" s="53">
        <v>0</v>
      </c>
      <c r="O36" s="48">
        <v>0</v>
      </c>
      <c r="P36" s="53">
        <v>0</v>
      </c>
      <c r="Q36" s="48">
        <v>0</v>
      </c>
      <c r="R36" s="53">
        <v>0</v>
      </c>
      <c r="S36" s="53">
        <v>0</v>
      </c>
      <c r="T36" s="45">
        <f>C36+D36</f>
        <v>0</v>
      </c>
      <c r="U36" s="45">
        <f>L02!C236</f>
        <v>0</v>
      </c>
      <c r="V36" s="45">
        <f>T36-U36</f>
        <v>0</v>
      </c>
      <c r="W36" s="48">
        <v>0</v>
      </c>
    </row>
    <row ht="17.0" customHeight="1" x14ac:dyDescent="0.15" r="37" spans="1:23">
      <c r="A37" s="22">
        <v>20202</v>
      </c>
      <c r="B37" s="22" t="s">
        <v>905</v>
      </c>
      <c r="C37" s="53">
        <v>0</v>
      </c>
      <c r="D37" s="45">
        <f>SUM(E37:S37)</f>
        <v>0</v>
      </c>
      <c r="E37" s="53">
        <v>0</v>
      </c>
      <c r="F37" s="53">
        <v>0</v>
      </c>
      <c r="G37" s="53">
        <v>0</v>
      </c>
      <c r="H37" s="47">
        <v>0</v>
      </c>
      <c r="I37" s="48">
        <v>0</v>
      </c>
      <c r="J37" s="53">
        <v>0</v>
      </c>
      <c r="K37" s="53">
        <v>0</v>
      </c>
      <c r="L37" s="48">
        <v>0</v>
      </c>
      <c r="M37" s="53">
        <v>0</v>
      </c>
      <c r="N37" s="53">
        <v>0</v>
      </c>
      <c r="O37" s="48">
        <v>0</v>
      </c>
      <c r="P37" s="53">
        <v>0</v>
      </c>
      <c r="Q37" s="48">
        <v>0</v>
      </c>
      <c r="R37" s="53">
        <v>0</v>
      </c>
      <c r="S37" s="53">
        <v>0</v>
      </c>
      <c r="T37" s="45">
        <f>C37+D37</f>
        <v>0</v>
      </c>
      <c r="U37" s="45">
        <f>L02!C243</f>
        <v>0</v>
      </c>
      <c r="V37" s="45">
        <f>T37-U37</f>
        <v>0</v>
      </c>
      <c r="W37" s="48">
        <v>0</v>
      </c>
    </row>
    <row ht="17.25" customHeight="1" x14ac:dyDescent="0.15" r="38" spans="1:23">
      <c r="A38" s="22">
        <v>20203</v>
      </c>
      <c r="B38" s="22" t="s">
        <v>908</v>
      </c>
      <c r="C38" s="53">
        <v>0</v>
      </c>
      <c r="D38" s="45">
        <f>SUM(E38:S38)</f>
        <v>0</v>
      </c>
      <c r="E38" s="53">
        <v>0</v>
      </c>
      <c r="F38" s="53">
        <v>0</v>
      </c>
      <c r="G38" s="53">
        <v>0</v>
      </c>
      <c r="H38" s="47">
        <v>0</v>
      </c>
      <c r="I38" s="48">
        <v>0</v>
      </c>
      <c r="J38" s="53">
        <v>0</v>
      </c>
      <c r="K38" s="53">
        <v>0</v>
      </c>
      <c r="L38" s="48">
        <v>0</v>
      </c>
      <c r="M38" s="53">
        <v>0</v>
      </c>
      <c r="N38" s="53">
        <v>0</v>
      </c>
      <c r="O38" s="48">
        <v>0</v>
      </c>
      <c r="P38" s="53">
        <v>0</v>
      </c>
      <c r="Q38" s="48">
        <v>0</v>
      </c>
      <c r="R38" s="53">
        <v>0</v>
      </c>
      <c r="S38" s="53">
        <v>0</v>
      </c>
      <c r="T38" s="45">
        <f>C38+D38</f>
        <v>0</v>
      </c>
      <c r="U38" s="45">
        <f>L02!C246</f>
        <v>0</v>
      </c>
      <c r="V38" s="45">
        <f>T38-U38</f>
        <v>0</v>
      </c>
      <c r="W38" s="48">
        <v>0</v>
      </c>
    </row>
    <row ht="17.0" customHeight="1" x14ac:dyDescent="0.15" r="39" spans="1:23">
      <c r="A39" s="22">
        <v>20204</v>
      </c>
      <c r="B39" s="22" t="s">
        <v>911</v>
      </c>
      <c r="C39" s="53">
        <v>0</v>
      </c>
      <c r="D39" s="45">
        <f>SUM(E39:S39)</f>
        <v>0</v>
      </c>
      <c r="E39" s="53">
        <v>0</v>
      </c>
      <c r="F39" s="53">
        <v>0</v>
      </c>
      <c r="G39" s="53">
        <v>0</v>
      </c>
      <c r="H39" s="47">
        <v>0</v>
      </c>
      <c r="I39" s="48">
        <v>0</v>
      </c>
      <c r="J39" s="53">
        <v>0</v>
      </c>
      <c r="K39" s="53">
        <v>0</v>
      </c>
      <c r="L39" s="48">
        <v>0</v>
      </c>
      <c r="M39" s="53">
        <v>0</v>
      </c>
      <c r="N39" s="53">
        <v>0</v>
      </c>
      <c r="O39" s="48">
        <v>0</v>
      </c>
      <c r="P39" s="53">
        <v>0</v>
      </c>
      <c r="Q39" s="48">
        <v>0</v>
      </c>
      <c r="R39" s="53">
        <v>0</v>
      </c>
      <c r="S39" s="53">
        <v>0</v>
      </c>
      <c r="T39" s="45">
        <f>C39+D39</f>
        <v>0</v>
      </c>
      <c r="U39" s="45">
        <f>L02!C249</f>
        <v>0</v>
      </c>
      <c r="V39" s="45">
        <f>T39-U39</f>
        <v>0</v>
      </c>
      <c r="W39" s="48">
        <v>0</v>
      </c>
    </row>
    <row ht="17.0" customHeight="1" x14ac:dyDescent="0.15" r="40" spans="1:23">
      <c r="A40" s="22">
        <v>20205</v>
      </c>
      <c r="B40" s="22" t="s">
        <v>917</v>
      </c>
      <c r="C40" s="53">
        <v>0</v>
      </c>
      <c r="D40" s="45">
        <f>SUM(E40:S40)</f>
        <v>0</v>
      </c>
      <c r="E40" s="53">
        <v>0</v>
      </c>
      <c r="F40" s="53">
        <v>0</v>
      </c>
      <c r="G40" s="53">
        <v>0</v>
      </c>
      <c r="H40" s="47">
        <v>0</v>
      </c>
      <c r="I40" s="48">
        <v>0</v>
      </c>
      <c r="J40" s="53">
        <v>0</v>
      </c>
      <c r="K40" s="53">
        <v>0</v>
      </c>
      <c r="L40" s="48">
        <v>0</v>
      </c>
      <c r="M40" s="53">
        <v>0</v>
      </c>
      <c r="N40" s="53">
        <v>0</v>
      </c>
      <c r="O40" s="48">
        <v>0</v>
      </c>
      <c r="P40" s="53">
        <v>0</v>
      </c>
      <c r="Q40" s="48">
        <v>0</v>
      </c>
      <c r="R40" s="53">
        <v>0</v>
      </c>
      <c r="S40" s="53">
        <v>0</v>
      </c>
      <c r="T40" s="45">
        <f>C40+D40</f>
        <v>0</v>
      </c>
      <c r="U40" s="45">
        <f>L02!C255</f>
        <v>0</v>
      </c>
      <c r="V40" s="45">
        <f>T40-U40</f>
        <v>0</v>
      </c>
      <c r="W40" s="48">
        <v>0</v>
      </c>
    </row>
    <row ht="17.25" customHeight="1" x14ac:dyDescent="0.15" r="41" spans="1:23">
      <c r="A41" s="22">
        <v>20206</v>
      </c>
      <c r="B41" s="22" t="s">
        <v>2100</v>
      </c>
      <c r="C41" s="53">
        <v>0</v>
      </c>
      <c r="D41" s="45">
        <f>SUM(E41:S41)</f>
        <v>0</v>
      </c>
      <c r="E41" s="53">
        <v>0</v>
      </c>
      <c r="F41" s="53">
        <v>0</v>
      </c>
      <c r="G41" s="53">
        <v>0</v>
      </c>
      <c r="H41" s="47">
        <v>0</v>
      </c>
      <c r="I41" s="48">
        <v>0</v>
      </c>
      <c r="J41" s="53">
        <v>0</v>
      </c>
      <c r="K41" s="53">
        <v>0</v>
      </c>
      <c r="L41" s="48">
        <v>0</v>
      </c>
      <c r="M41" s="53">
        <v>0</v>
      </c>
      <c r="N41" s="53">
        <v>0</v>
      </c>
      <c r="O41" s="48">
        <v>0</v>
      </c>
      <c r="P41" s="53">
        <v>0</v>
      </c>
      <c r="Q41" s="48">
        <v>0</v>
      </c>
      <c r="R41" s="53">
        <v>0</v>
      </c>
      <c r="S41" s="53">
        <v>0</v>
      </c>
      <c r="T41" s="45">
        <f>C41+D41</f>
        <v>0</v>
      </c>
      <c r="U41" s="45">
        <f>L02!C260</f>
        <v>0</v>
      </c>
      <c r="V41" s="45">
        <f>T41-U41</f>
        <v>0</v>
      </c>
      <c r="W41" s="48">
        <v>0</v>
      </c>
    </row>
    <row ht="17.0" customHeight="1" x14ac:dyDescent="0.15" r="42" spans="1:23">
      <c r="A42" s="22">
        <v>20207</v>
      </c>
      <c r="B42" s="22" t="s">
        <v>924</v>
      </c>
      <c r="C42" s="53">
        <v>0</v>
      </c>
      <c r="D42" s="45">
        <f>SUM(E42:S42)</f>
        <v>0</v>
      </c>
      <c r="E42" s="53">
        <v>0</v>
      </c>
      <c r="F42" s="53">
        <v>0</v>
      </c>
      <c r="G42" s="53">
        <v>0</v>
      </c>
      <c r="H42" s="47">
        <v>0</v>
      </c>
      <c r="I42" s="48">
        <v>0</v>
      </c>
      <c r="J42" s="53">
        <v>0</v>
      </c>
      <c r="K42" s="53">
        <v>0</v>
      </c>
      <c r="L42" s="48">
        <v>0</v>
      </c>
      <c r="M42" s="53">
        <v>0</v>
      </c>
      <c r="N42" s="53">
        <v>0</v>
      </c>
      <c r="O42" s="48">
        <v>0</v>
      </c>
      <c r="P42" s="53">
        <v>0</v>
      </c>
      <c r="Q42" s="48">
        <v>0</v>
      </c>
      <c r="R42" s="53">
        <v>0</v>
      </c>
      <c r="S42" s="53">
        <v>0</v>
      </c>
      <c r="T42" s="45">
        <f>C42+D42</f>
        <v>0</v>
      </c>
      <c r="U42" s="45">
        <f>L02!C262</f>
        <v>0</v>
      </c>
      <c r="V42" s="45">
        <f>T42-U42</f>
        <v>0</v>
      </c>
      <c r="W42" s="48">
        <v>0</v>
      </c>
    </row>
    <row ht="17.0" customHeight="1" x14ac:dyDescent="0.15" r="43" spans="1:23">
      <c r="A43" s="22">
        <v>20208</v>
      </c>
      <c r="B43" s="22" t="s">
        <v>929</v>
      </c>
      <c r="C43" s="53">
        <v>0</v>
      </c>
      <c r="D43" s="45">
        <f>SUM(E43:S43)</f>
        <v>0</v>
      </c>
      <c r="E43" s="53">
        <v>0</v>
      </c>
      <c r="F43" s="53">
        <v>0</v>
      </c>
      <c r="G43" s="53">
        <v>0</v>
      </c>
      <c r="H43" s="47">
        <v>0</v>
      </c>
      <c r="I43" s="48">
        <v>0</v>
      </c>
      <c r="J43" s="53">
        <v>0</v>
      </c>
      <c r="K43" s="53">
        <v>0</v>
      </c>
      <c r="L43" s="48">
        <v>0</v>
      </c>
      <c r="M43" s="53">
        <v>0</v>
      </c>
      <c r="N43" s="53">
        <v>0</v>
      </c>
      <c r="O43" s="48">
        <v>0</v>
      </c>
      <c r="P43" s="53">
        <v>0</v>
      </c>
      <c r="Q43" s="48">
        <v>0</v>
      </c>
      <c r="R43" s="53">
        <v>0</v>
      </c>
      <c r="S43" s="53">
        <v>0</v>
      </c>
      <c r="T43" s="45">
        <f>C43+D43</f>
        <v>0</v>
      </c>
      <c r="U43" s="45">
        <f>L02!C267</f>
        <v>0</v>
      </c>
      <c r="V43" s="45">
        <f>T43-U43</f>
        <v>0</v>
      </c>
      <c r="W43" s="48">
        <v>0</v>
      </c>
    </row>
    <row ht="17.0" customHeight="1" x14ac:dyDescent="0.15" r="44" spans="1:23">
      <c r="A44" s="22">
        <v>20299</v>
      </c>
      <c r="B44" s="22" t="s">
        <v>2101</v>
      </c>
      <c r="C44" s="53">
        <v>0</v>
      </c>
      <c r="D44" s="45">
        <f>SUM(E44:S44)</f>
        <v>0</v>
      </c>
      <c r="E44" s="53">
        <v>0</v>
      </c>
      <c r="F44" s="53">
        <v>0</v>
      </c>
      <c r="G44" s="53">
        <v>0</v>
      </c>
      <c r="H44" s="47">
        <v>0</v>
      </c>
      <c r="I44" s="48">
        <v>0</v>
      </c>
      <c r="J44" s="53">
        <v>0</v>
      </c>
      <c r="K44" s="53">
        <v>0</v>
      </c>
      <c r="L44" s="48">
        <v>0</v>
      </c>
      <c r="M44" s="53">
        <v>0</v>
      </c>
      <c r="N44" s="53">
        <v>0</v>
      </c>
      <c r="O44" s="48">
        <v>0</v>
      </c>
      <c r="P44" s="53">
        <v>0</v>
      </c>
      <c r="Q44" s="48">
        <v>0</v>
      </c>
      <c r="R44" s="53">
        <v>0</v>
      </c>
      <c r="S44" s="53">
        <v>0</v>
      </c>
      <c r="T44" s="45">
        <f>C44+D44</f>
        <v>0</v>
      </c>
      <c r="U44" s="45">
        <f>L02!C273</f>
        <v>0</v>
      </c>
      <c r="V44" s="45">
        <f>T44-U44</f>
        <v>0</v>
      </c>
      <c r="W44" s="48">
        <v>0</v>
      </c>
    </row>
    <row ht="17.0" customHeight="1" x14ac:dyDescent="0.15" r="45" spans="1:23">
      <c r="A45" s="22">
        <v>203</v>
      </c>
      <c r="B45" s="46" t="s">
        <v>933</v>
      </c>
      <c r="C45" s="45">
        <f>SUM(C46:C50)</f>
        <v>507</v>
      </c>
      <c r="D45" s="45">
        <f>SUM(D46:D50)</f>
        <v>-48</v>
      </c>
      <c r="E45" s="45">
        <f>SUM(E46:E50)</f>
        <v>0</v>
      </c>
      <c r="F45" s="45">
        <f>SUM(F46:F50)</f>
        <v>29</v>
      </c>
      <c r="G45" s="45">
        <f>SUM(G46:G50)</f>
        <v>0</v>
      </c>
      <c r="H45" s="45">
        <f>SUM(H46:H50)</f>
        <v>0</v>
      </c>
      <c r="I45" s="45">
        <f>SUM(I46:I50)</f>
        <v>0</v>
      </c>
      <c r="J45" s="45">
        <f>SUM(J46:J50)</f>
        <v>0</v>
      </c>
      <c r="K45" s="45">
        <f>SUM(K46:K50)</f>
        <v>0</v>
      </c>
      <c r="L45" s="45">
        <f>SUM(L46:L50)</f>
        <v>0</v>
      </c>
      <c r="M45" s="45">
        <f>SUM(M46:M50)</f>
        <v>0</v>
      </c>
      <c r="N45" s="45">
        <f>SUM(N46:N50)</f>
        <v>-77</v>
      </c>
      <c r="O45" s="45">
        <f>SUM(O46:O50)</f>
        <v>0</v>
      </c>
      <c r="P45" s="45">
        <f>SUM(P46:P50)</f>
        <v>0</v>
      </c>
      <c r="Q45" s="45">
        <f>SUM(Q46:Q50)</f>
        <v>0</v>
      </c>
      <c r="R45" s="45">
        <f>SUM(R46:R50)</f>
        <v>0</v>
      </c>
      <c r="S45" s="45">
        <f>SUM(S46:S50)</f>
        <v>0</v>
      </c>
      <c r="T45" s="45">
        <f>SUM(T46:T50)</f>
        <v>459</v>
      </c>
      <c r="U45" s="45">
        <f>SUM(U46:U50)</f>
        <v>459</v>
      </c>
      <c r="V45" s="45">
        <f>SUM(V46:V50)</f>
        <v>0</v>
      </c>
      <c r="W45" s="45">
        <f>SUM(W46:W50)</f>
        <v>0</v>
      </c>
    </row>
    <row ht="17.0" customHeight="1" x14ac:dyDescent="0.15" r="46" spans="1:23">
      <c r="A46" s="22">
        <v>20301</v>
      </c>
      <c r="B46" s="22" t="s">
        <v>934</v>
      </c>
      <c r="C46" s="53">
        <v>0</v>
      </c>
      <c r="D46" s="45">
        <f>SUM(E46:S46)</f>
        <v>0</v>
      </c>
      <c r="E46" s="53">
        <v>0</v>
      </c>
      <c r="F46" s="53">
        <v>0</v>
      </c>
      <c r="G46" s="53">
        <v>0</v>
      </c>
      <c r="H46" s="47">
        <v>0</v>
      </c>
      <c r="I46" s="48">
        <v>0</v>
      </c>
      <c r="J46" s="53">
        <v>0</v>
      </c>
      <c r="K46" s="53">
        <v>0</v>
      </c>
      <c r="L46" s="48">
        <v>0</v>
      </c>
      <c r="M46" s="53">
        <v>0</v>
      </c>
      <c r="N46" s="53">
        <v>0</v>
      </c>
      <c r="O46" s="48">
        <v>0</v>
      </c>
      <c r="P46" s="53">
        <v>0</v>
      </c>
      <c r="Q46" s="48">
        <v>0</v>
      </c>
      <c r="R46" s="53">
        <v>0</v>
      </c>
      <c r="S46" s="53">
        <v>0</v>
      </c>
      <c r="T46" s="45">
        <f>C46+D46</f>
        <v>0</v>
      </c>
      <c r="U46" s="45">
        <f>L02!C276</f>
        <v>0</v>
      </c>
      <c r="V46" s="45">
        <f>T46-U46</f>
        <v>0</v>
      </c>
      <c r="W46" s="48">
        <v>0</v>
      </c>
    </row>
    <row ht="17.0" customHeight="1" x14ac:dyDescent="0.15" r="47" spans="1:23">
      <c r="A47" s="22">
        <v>20304</v>
      </c>
      <c r="B47" s="22" t="s">
        <v>2102</v>
      </c>
      <c r="C47" s="53">
        <v>0</v>
      </c>
      <c r="D47" s="45">
        <f>SUM(E47:S47)</f>
        <v>0</v>
      </c>
      <c r="E47" s="53">
        <v>0</v>
      </c>
      <c r="F47" s="53">
        <v>0</v>
      </c>
      <c r="G47" s="53">
        <v>0</v>
      </c>
      <c r="H47" s="47">
        <v>0</v>
      </c>
      <c r="I47" s="48">
        <v>0</v>
      </c>
      <c r="J47" s="53">
        <v>0</v>
      </c>
      <c r="K47" s="53">
        <v>0</v>
      </c>
      <c r="L47" s="48">
        <v>0</v>
      </c>
      <c r="M47" s="53">
        <v>0</v>
      </c>
      <c r="N47" s="53">
        <v>0</v>
      </c>
      <c r="O47" s="48">
        <v>0</v>
      </c>
      <c r="P47" s="53">
        <v>0</v>
      </c>
      <c r="Q47" s="48">
        <v>0</v>
      </c>
      <c r="R47" s="53">
        <v>0</v>
      </c>
      <c r="S47" s="53">
        <v>0</v>
      </c>
      <c r="T47" s="45">
        <f>C47+D47</f>
        <v>0</v>
      </c>
      <c r="U47" s="45">
        <f>L02!C280</f>
        <v>0</v>
      </c>
      <c r="V47" s="45">
        <f>T47-U47</f>
        <v>0</v>
      </c>
      <c r="W47" s="48">
        <v>0</v>
      </c>
    </row>
    <row ht="17.0" customHeight="1" x14ac:dyDescent="0.15" r="48" spans="1:23">
      <c r="A48" s="22">
        <v>20305</v>
      </c>
      <c r="B48" s="22" t="s">
        <v>2103</v>
      </c>
      <c r="C48" s="53">
        <v>0</v>
      </c>
      <c r="D48" s="45">
        <f>SUM(E48:S48)</f>
        <v>0</v>
      </c>
      <c r="E48" s="53">
        <v>0</v>
      </c>
      <c r="F48" s="53">
        <v>0</v>
      </c>
      <c r="G48" s="53">
        <v>0</v>
      </c>
      <c r="H48" s="47">
        <v>0</v>
      </c>
      <c r="I48" s="48">
        <v>0</v>
      </c>
      <c r="J48" s="53">
        <v>0</v>
      </c>
      <c r="K48" s="53">
        <v>0</v>
      </c>
      <c r="L48" s="48">
        <v>0</v>
      </c>
      <c r="M48" s="53">
        <v>0</v>
      </c>
      <c r="N48" s="53">
        <v>0</v>
      </c>
      <c r="O48" s="48">
        <v>0</v>
      </c>
      <c r="P48" s="53">
        <v>0</v>
      </c>
      <c r="Q48" s="48">
        <v>0</v>
      </c>
      <c r="R48" s="53">
        <v>0</v>
      </c>
      <c r="S48" s="53">
        <v>0</v>
      </c>
      <c r="T48" s="45">
        <f>C48+D48</f>
        <v>0</v>
      </c>
      <c r="U48" s="45">
        <f>L02!C282</f>
        <v>0</v>
      </c>
      <c r="V48" s="45">
        <f>T48-U48</f>
        <v>0</v>
      </c>
      <c r="W48" s="48">
        <v>0</v>
      </c>
    </row>
    <row ht="17.0" customHeight="1" x14ac:dyDescent="0.15" r="49" spans="1:23">
      <c r="A49" s="22">
        <v>20306</v>
      </c>
      <c r="B49" s="22" t="s">
        <v>942</v>
      </c>
      <c r="C49" s="53">
        <v>0</v>
      </c>
      <c r="D49" s="45">
        <f>SUM(E49:S49)</f>
        <v>29</v>
      </c>
      <c r="E49" s="53">
        <v>0</v>
      </c>
      <c r="F49" s="53">
        <v>29</v>
      </c>
      <c r="G49" s="53">
        <v>0</v>
      </c>
      <c r="H49" s="47">
        <v>0</v>
      </c>
      <c r="I49" s="48">
        <v>0</v>
      </c>
      <c r="J49" s="53">
        <v>0</v>
      </c>
      <c r="K49" s="53">
        <v>0</v>
      </c>
      <c r="L49" s="48">
        <v>0</v>
      </c>
      <c r="M49" s="53">
        <v>0</v>
      </c>
      <c r="N49" s="53">
        <v>0</v>
      </c>
      <c r="O49" s="48">
        <v>0</v>
      </c>
      <c r="P49" s="53">
        <v>0</v>
      </c>
      <c r="Q49" s="48">
        <v>0</v>
      </c>
      <c r="R49" s="53">
        <v>0</v>
      </c>
      <c r="S49" s="53">
        <v>0</v>
      </c>
      <c r="T49" s="45">
        <f>C49+D49</f>
        <v>29</v>
      </c>
      <c r="U49" s="45">
        <f>L02!C284</f>
        <v>29</v>
      </c>
      <c r="V49" s="45">
        <f>T49-U49</f>
        <v>0</v>
      </c>
      <c r="W49" s="48">
        <v>0</v>
      </c>
    </row>
    <row ht="17.0" customHeight="1" x14ac:dyDescent="0.15" r="50" spans="1:23">
      <c r="A50" s="22">
        <v>20399</v>
      </c>
      <c r="B50" s="22" t="s">
        <v>2104</v>
      </c>
      <c r="C50" s="53">
        <v>507</v>
      </c>
      <c r="D50" s="45">
        <f>SUM(E50:S50)</f>
        <v>-77</v>
      </c>
      <c r="E50" s="53">
        <v>0</v>
      </c>
      <c r="F50" s="53">
        <v>0</v>
      </c>
      <c r="G50" s="53">
        <v>0</v>
      </c>
      <c r="H50" s="47">
        <v>0</v>
      </c>
      <c r="I50" s="48">
        <v>0</v>
      </c>
      <c r="J50" s="53">
        <v>0</v>
      </c>
      <c r="K50" s="53">
        <v>0</v>
      </c>
      <c r="L50" s="48">
        <v>0</v>
      </c>
      <c r="M50" s="53">
        <v>0</v>
      </c>
      <c r="N50" s="53">
        <v>-77</v>
      </c>
      <c r="O50" s="48">
        <v>0</v>
      </c>
      <c r="P50" s="53">
        <v>0</v>
      </c>
      <c r="Q50" s="48">
        <v>0</v>
      </c>
      <c r="R50" s="53">
        <v>0</v>
      </c>
      <c r="S50" s="53">
        <v>0</v>
      </c>
      <c r="T50" s="45">
        <f>C50+D50</f>
        <v>430</v>
      </c>
      <c r="U50" s="45">
        <f>L02!C292</f>
        <v>430</v>
      </c>
      <c r="V50" s="45">
        <f>T50-U50</f>
        <v>0</v>
      </c>
      <c r="W50" s="48">
        <v>0</v>
      </c>
    </row>
    <row ht="17.0" customHeight="1" x14ac:dyDescent="0.15" r="51" spans="1:23">
      <c r="A51" s="22">
        <v>204</v>
      </c>
      <c r="B51" s="46" t="s">
        <v>952</v>
      </c>
      <c r="C51" s="45">
        <f>SUM(C52:C62)</f>
        <v>13450</v>
      </c>
      <c r="D51" s="45">
        <f>SUM(D52:D62)</f>
        <v>-2413</v>
      </c>
      <c r="E51" s="45">
        <f>SUM(E52:E62)</f>
        <v>0</v>
      </c>
      <c r="F51" s="45">
        <f>SUM(F52:F62)</f>
        <v>114</v>
      </c>
      <c r="G51" s="45">
        <f>SUM(G52:G62)</f>
        <v>28</v>
      </c>
      <c r="H51" s="45">
        <f>SUM(H52:H62)</f>
        <v>0</v>
      </c>
      <c r="I51" s="45">
        <f>SUM(I52:I62)</f>
        <v>0</v>
      </c>
      <c r="J51" s="45">
        <f>SUM(J52:J62)</f>
        <v>0</v>
      </c>
      <c r="K51" s="45">
        <f>SUM(K52:K62)</f>
        <v>0</v>
      </c>
      <c r="L51" s="45">
        <f>SUM(L52:L62)</f>
        <v>300</v>
      </c>
      <c r="M51" s="45">
        <f>SUM(M52:M62)</f>
        <v>77</v>
      </c>
      <c r="N51" s="45">
        <f>SUM(N52:N62)</f>
        <v>-2932</v>
      </c>
      <c r="O51" s="45">
        <f>SUM(O52:O62)</f>
        <v>0</v>
      </c>
      <c r="P51" s="45">
        <f>SUM(P52:P62)</f>
        <v>0</v>
      </c>
      <c r="Q51" s="45">
        <f>SUM(Q52:Q62)</f>
        <v>0</v>
      </c>
      <c r="R51" s="45">
        <f>SUM(R52:R62)</f>
        <v>0</v>
      </c>
      <c r="S51" s="45">
        <f>SUM(S52:S62)</f>
        <v>0</v>
      </c>
      <c r="T51" s="45">
        <f>SUM(T52:T62)</f>
        <v>11037</v>
      </c>
      <c r="U51" s="45">
        <f>SUM(U52:U62)</f>
        <v>10729</v>
      </c>
      <c r="V51" s="45">
        <f>SUM(V52:V62)</f>
        <v>308</v>
      </c>
      <c r="W51" s="45">
        <f>SUM(W52:W62)</f>
        <v>308</v>
      </c>
    </row>
    <row ht="17.0" customHeight="1" x14ac:dyDescent="0.15" r="52" spans="1:23">
      <c r="A52" s="22">
        <v>20401</v>
      </c>
      <c r="B52" s="22" t="s">
        <v>2105</v>
      </c>
      <c r="C52" s="53">
        <v>165</v>
      </c>
      <c r="D52" s="45">
        <f>SUM(E52:S52)</f>
        <v>-165</v>
      </c>
      <c r="E52" s="53">
        <v>0</v>
      </c>
      <c r="F52" s="53">
        <v>0</v>
      </c>
      <c r="G52" s="53">
        <v>0</v>
      </c>
      <c r="H52" s="47">
        <v>0</v>
      </c>
      <c r="I52" s="48">
        <v>0</v>
      </c>
      <c r="J52" s="53">
        <v>0</v>
      </c>
      <c r="K52" s="53">
        <v>0</v>
      </c>
      <c r="L52" s="48">
        <v>0</v>
      </c>
      <c r="M52" s="53">
        <v>0</v>
      </c>
      <c r="N52" s="53">
        <v>-165</v>
      </c>
      <c r="O52" s="48">
        <v>0</v>
      </c>
      <c r="P52" s="53">
        <v>0</v>
      </c>
      <c r="Q52" s="48">
        <v>0</v>
      </c>
      <c r="R52" s="53">
        <v>0</v>
      </c>
      <c r="S52" s="53">
        <v>0</v>
      </c>
      <c r="T52" s="45">
        <f>C52+D52</f>
        <v>0</v>
      </c>
      <c r="U52" s="45">
        <f>L02!C295</f>
        <v>0</v>
      </c>
      <c r="V52" s="45">
        <f>T52-U52</f>
        <v>0</v>
      </c>
      <c r="W52" s="48">
        <v>0</v>
      </c>
    </row>
    <row ht="17.0" customHeight="1" x14ac:dyDescent="0.15" r="53" spans="1:23">
      <c r="A53" s="22">
        <v>20402</v>
      </c>
      <c r="B53" s="22" t="s">
        <v>956</v>
      </c>
      <c r="C53" s="53">
        <v>11897</v>
      </c>
      <c r="D53" s="45">
        <f>SUM(E53:S53)</f>
        <v>-1987</v>
      </c>
      <c r="E53" s="53">
        <v>0</v>
      </c>
      <c r="F53" s="53">
        <v>90</v>
      </c>
      <c r="G53" s="53">
        <v>0</v>
      </c>
      <c r="H53" s="47">
        <v>0</v>
      </c>
      <c r="I53" s="48">
        <v>0</v>
      </c>
      <c r="J53" s="53">
        <v>0</v>
      </c>
      <c r="K53" s="53">
        <v>0</v>
      </c>
      <c r="L53" s="48">
        <v>300</v>
      </c>
      <c r="M53" s="53">
        <v>61</v>
      </c>
      <c r="N53" s="53">
        <v>-2438</v>
      </c>
      <c r="O53" s="48">
        <v>0</v>
      </c>
      <c r="P53" s="53">
        <v>0</v>
      </c>
      <c r="Q53" s="48">
        <v>0</v>
      </c>
      <c r="R53" s="53">
        <v>0</v>
      </c>
      <c r="S53" s="53">
        <v>0</v>
      </c>
      <c r="T53" s="45">
        <f>C53+D53</f>
        <v>9910</v>
      </c>
      <c r="U53" s="45">
        <f>L02!C298</f>
        <v>9612</v>
      </c>
      <c r="V53" s="45">
        <f>T53-U53</f>
        <v>298</v>
      </c>
      <c r="W53" s="48">
        <v>298</v>
      </c>
    </row>
    <row ht="17.0" customHeight="1" x14ac:dyDescent="0.15" r="54" spans="1:23">
      <c r="A54" s="22">
        <v>20403</v>
      </c>
      <c r="B54" s="22" t="s">
        <v>962</v>
      </c>
      <c r="C54" s="53">
        <v>0</v>
      </c>
      <c r="D54" s="45">
        <f>SUM(E54:S54)</f>
        <v>0</v>
      </c>
      <c r="E54" s="53">
        <v>0</v>
      </c>
      <c r="F54" s="53">
        <v>0</v>
      </c>
      <c r="G54" s="53">
        <v>0</v>
      </c>
      <c r="H54" s="47">
        <v>0</v>
      </c>
      <c r="I54" s="48">
        <v>0</v>
      </c>
      <c r="J54" s="53">
        <v>0</v>
      </c>
      <c r="K54" s="53">
        <v>0</v>
      </c>
      <c r="L54" s="48">
        <v>0</v>
      </c>
      <c r="M54" s="53">
        <v>0</v>
      </c>
      <c r="N54" s="53">
        <v>0</v>
      </c>
      <c r="O54" s="48">
        <v>0</v>
      </c>
      <c r="P54" s="53">
        <v>0</v>
      </c>
      <c r="Q54" s="48">
        <v>0</v>
      </c>
      <c r="R54" s="53">
        <v>0</v>
      </c>
      <c r="S54" s="53">
        <v>0</v>
      </c>
      <c r="T54" s="45">
        <f>C54+D54</f>
        <v>0</v>
      </c>
      <c r="U54" s="45">
        <f>L02!C309</f>
        <v>0</v>
      </c>
      <c r="V54" s="45">
        <f>T54-U54</f>
        <v>0</v>
      </c>
      <c r="W54" s="48">
        <v>0</v>
      </c>
    </row>
    <row ht="17.0" customHeight="1" x14ac:dyDescent="0.15" r="55" spans="1:23">
      <c r="A55" s="22">
        <v>20404</v>
      </c>
      <c r="B55" s="22" t="s">
        <v>965</v>
      </c>
      <c r="C55" s="53">
        <v>110</v>
      </c>
      <c r="D55" s="45">
        <f>SUM(E55:S55)</f>
        <v>-66</v>
      </c>
      <c r="E55" s="53">
        <v>0</v>
      </c>
      <c r="F55" s="53">
        <v>17</v>
      </c>
      <c r="G55" s="53">
        <v>0</v>
      </c>
      <c r="H55" s="47">
        <v>0</v>
      </c>
      <c r="I55" s="48">
        <v>0</v>
      </c>
      <c r="J55" s="53">
        <v>0</v>
      </c>
      <c r="K55" s="53">
        <v>0</v>
      </c>
      <c r="L55" s="48">
        <v>0</v>
      </c>
      <c r="M55" s="53">
        <v>23</v>
      </c>
      <c r="N55" s="53">
        <v>-106</v>
      </c>
      <c r="O55" s="48">
        <v>0</v>
      </c>
      <c r="P55" s="53">
        <v>0</v>
      </c>
      <c r="Q55" s="48">
        <v>0</v>
      </c>
      <c r="R55" s="53">
        <v>0</v>
      </c>
      <c r="S55" s="53">
        <v>0</v>
      </c>
      <c r="T55" s="45">
        <f>C55+D55</f>
        <v>44</v>
      </c>
      <c r="U55" s="45">
        <f>L02!C316</f>
        <v>44</v>
      </c>
      <c r="V55" s="45">
        <f>T55-U55</f>
        <v>0</v>
      </c>
      <c r="W55" s="48">
        <v>0</v>
      </c>
    </row>
    <row ht="17.0" customHeight="1" x14ac:dyDescent="0.15" r="56" spans="1:23">
      <c r="A56" s="22">
        <v>20405</v>
      </c>
      <c r="B56" s="22" t="s">
        <v>969</v>
      </c>
      <c r="C56" s="53">
        <v>450</v>
      </c>
      <c r="D56" s="45">
        <f>SUM(E56:S56)</f>
        <v>18</v>
      </c>
      <c r="E56" s="53">
        <v>0</v>
      </c>
      <c r="F56" s="53">
        <v>0</v>
      </c>
      <c r="G56" s="53">
        <v>0</v>
      </c>
      <c r="H56" s="47">
        <v>0</v>
      </c>
      <c r="I56" s="48">
        <v>0</v>
      </c>
      <c r="J56" s="53">
        <v>0</v>
      </c>
      <c r="K56" s="53">
        <v>0</v>
      </c>
      <c r="L56" s="48">
        <v>0</v>
      </c>
      <c r="M56" s="53">
        <v>87</v>
      </c>
      <c r="N56" s="53">
        <v>-69</v>
      </c>
      <c r="O56" s="48">
        <v>0</v>
      </c>
      <c r="P56" s="53">
        <v>0</v>
      </c>
      <c r="Q56" s="48">
        <v>0</v>
      </c>
      <c r="R56" s="53">
        <v>0</v>
      </c>
      <c r="S56" s="53">
        <v>0</v>
      </c>
      <c r="T56" s="45">
        <f>C56+D56</f>
        <v>468</v>
      </c>
      <c r="U56" s="45">
        <f>L02!C324</f>
        <v>468</v>
      </c>
      <c r="V56" s="45">
        <f>T56-U56</f>
        <v>0</v>
      </c>
      <c r="W56" s="48">
        <v>0</v>
      </c>
    </row>
    <row ht="17.0" customHeight="1" x14ac:dyDescent="0.15" r="57" spans="1:23">
      <c r="A57" s="22">
        <v>20406</v>
      </c>
      <c r="B57" s="22" t="s">
        <v>974</v>
      </c>
      <c r="C57" s="53">
        <v>828</v>
      </c>
      <c r="D57" s="45">
        <f>SUM(E57:S57)</f>
        <v>-213</v>
      </c>
      <c r="E57" s="53">
        <v>0</v>
      </c>
      <c r="F57" s="53">
        <v>7</v>
      </c>
      <c r="G57" s="53">
        <v>28</v>
      </c>
      <c r="H57" s="47">
        <v>0</v>
      </c>
      <c r="I57" s="48">
        <v>0</v>
      </c>
      <c r="J57" s="53">
        <v>0</v>
      </c>
      <c r="K57" s="53">
        <v>0</v>
      </c>
      <c r="L57" s="48">
        <v>0</v>
      </c>
      <c r="M57" s="53">
        <v>-94</v>
      </c>
      <c r="N57" s="53">
        <v>-154</v>
      </c>
      <c r="O57" s="48">
        <v>0</v>
      </c>
      <c r="P57" s="53">
        <v>0</v>
      </c>
      <c r="Q57" s="48">
        <v>0</v>
      </c>
      <c r="R57" s="53">
        <v>0</v>
      </c>
      <c r="S57" s="53">
        <v>0</v>
      </c>
      <c r="T57" s="45">
        <f>C57+D57</f>
        <v>615</v>
      </c>
      <c r="U57" s="45">
        <f>L02!C333</f>
        <v>605</v>
      </c>
      <c r="V57" s="45">
        <f>T57-U57</f>
        <v>10</v>
      </c>
      <c r="W57" s="48">
        <v>10</v>
      </c>
    </row>
    <row ht="17.0" customHeight="1" x14ac:dyDescent="0.15" r="58" spans="1:23">
      <c r="A58" s="22">
        <v>20407</v>
      </c>
      <c r="B58" s="22" t="s">
        <v>983</v>
      </c>
      <c r="C58" s="53">
        <v>0</v>
      </c>
      <c r="D58" s="45">
        <f>SUM(E58:S58)</f>
        <v>0</v>
      </c>
      <c r="E58" s="53">
        <v>0</v>
      </c>
      <c r="F58" s="53">
        <v>0</v>
      </c>
      <c r="G58" s="53">
        <v>0</v>
      </c>
      <c r="H58" s="47">
        <v>0</v>
      </c>
      <c r="I58" s="48">
        <v>0</v>
      </c>
      <c r="J58" s="53">
        <v>0</v>
      </c>
      <c r="K58" s="53">
        <v>0</v>
      </c>
      <c r="L58" s="48">
        <v>0</v>
      </c>
      <c r="M58" s="53">
        <v>0</v>
      </c>
      <c r="N58" s="53">
        <v>0</v>
      </c>
      <c r="O58" s="48">
        <v>0</v>
      </c>
      <c r="P58" s="53">
        <v>0</v>
      </c>
      <c r="Q58" s="48">
        <v>0</v>
      </c>
      <c r="R58" s="53">
        <v>0</v>
      </c>
      <c r="S58" s="53">
        <v>0</v>
      </c>
      <c r="T58" s="45">
        <f>C58+D58</f>
        <v>0</v>
      </c>
      <c r="U58" s="45">
        <f>L02!C347</f>
        <v>0</v>
      </c>
      <c r="V58" s="45">
        <f>T58-U58</f>
        <v>0</v>
      </c>
      <c r="W58" s="48">
        <v>0</v>
      </c>
    </row>
    <row ht="17.0" customHeight="1" x14ac:dyDescent="0.15" r="59" spans="1:23">
      <c r="A59" s="22">
        <v>20408</v>
      </c>
      <c r="B59" s="22" t="s">
        <v>988</v>
      </c>
      <c r="C59" s="53">
        <v>0</v>
      </c>
      <c r="D59" s="45">
        <f>SUM(E59:S59)</f>
        <v>0</v>
      </c>
      <c r="E59" s="53">
        <v>0</v>
      </c>
      <c r="F59" s="53">
        <v>0</v>
      </c>
      <c r="G59" s="53">
        <v>0</v>
      </c>
      <c r="H59" s="47">
        <v>0</v>
      </c>
      <c r="I59" s="48">
        <v>0</v>
      </c>
      <c r="J59" s="53">
        <v>0</v>
      </c>
      <c r="K59" s="53">
        <v>0</v>
      </c>
      <c r="L59" s="48">
        <v>0</v>
      </c>
      <c r="M59" s="53">
        <v>0</v>
      </c>
      <c r="N59" s="53">
        <v>0</v>
      </c>
      <c r="O59" s="48">
        <v>0</v>
      </c>
      <c r="P59" s="53">
        <v>0</v>
      </c>
      <c r="Q59" s="48">
        <v>0</v>
      </c>
      <c r="R59" s="53">
        <v>0</v>
      </c>
      <c r="S59" s="53">
        <v>0</v>
      </c>
      <c r="T59" s="45">
        <f>C59+D59</f>
        <v>0</v>
      </c>
      <c r="U59" s="45">
        <f>L02!C357</f>
        <v>0</v>
      </c>
      <c r="V59" s="45">
        <f>T59-U59</f>
        <v>0</v>
      </c>
      <c r="W59" s="48">
        <v>0</v>
      </c>
    </row>
    <row ht="17.0" customHeight="1" x14ac:dyDescent="0.15" r="60" spans="1:23">
      <c r="A60" s="22">
        <v>20409</v>
      </c>
      <c r="B60" s="22" t="s">
        <v>993</v>
      </c>
      <c r="C60" s="53">
        <v>0</v>
      </c>
      <c r="D60" s="45">
        <f>SUM(E60:S60)</f>
        <v>0</v>
      </c>
      <c r="E60" s="53">
        <v>0</v>
      </c>
      <c r="F60" s="53">
        <v>0</v>
      </c>
      <c r="G60" s="53">
        <v>0</v>
      </c>
      <c r="H60" s="47">
        <v>0</v>
      </c>
      <c r="I60" s="48">
        <v>0</v>
      </c>
      <c r="J60" s="53">
        <v>0</v>
      </c>
      <c r="K60" s="53">
        <v>0</v>
      </c>
      <c r="L60" s="48">
        <v>0</v>
      </c>
      <c r="M60" s="53">
        <v>0</v>
      </c>
      <c r="N60" s="53">
        <v>0</v>
      </c>
      <c r="O60" s="48">
        <v>0</v>
      </c>
      <c r="P60" s="53">
        <v>0</v>
      </c>
      <c r="Q60" s="48">
        <v>0</v>
      </c>
      <c r="R60" s="53">
        <v>0</v>
      </c>
      <c r="S60" s="53">
        <v>0</v>
      </c>
      <c r="T60" s="45">
        <f>C60+D60</f>
        <v>0</v>
      </c>
      <c r="U60" s="45">
        <f>L02!C367</f>
        <v>0</v>
      </c>
      <c r="V60" s="45">
        <f>T60-U60</f>
        <v>0</v>
      </c>
      <c r="W60" s="48">
        <v>0</v>
      </c>
    </row>
    <row ht="17.0" customHeight="1" x14ac:dyDescent="0.15" r="61" spans="1:23">
      <c r="A61" s="22">
        <v>20410</v>
      </c>
      <c r="B61" s="22" t="s">
        <v>997</v>
      </c>
      <c r="C61" s="53">
        <v>0</v>
      </c>
      <c r="D61" s="45">
        <f>SUM(E61:S61)</f>
        <v>0</v>
      </c>
      <c r="E61" s="53">
        <v>0</v>
      </c>
      <c r="F61" s="53">
        <v>0</v>
      </c>
      <c r="G61" s="53">
        <v>0</v>
      </c>
      <c r="H61" s="47">
        <v>0</v>
      </c>
      <c r="I61" s="48">
        <v>0</v>
      </c>
      <c r="J61" s="53">
        <v>0</v>
      </c>
      <c r="K61" s="53">
        <v>0</v>
      </c>
      <c r="L61" s="48">
        <v>0</v>
      </c>
      <c r="M61" s="53">
        <v>0</v>
      </c>
      <c r="N61" s="53">
        <v>0</v>
      </c>
      <c r="O61" s="48">
        <v>0</v>
      </c>
      <c r="P61" s="53">
        <v>0</v>
      </c>
      <c r="Q61" s="48">
        <v>0</v>
      </c>
      <c r="R61" s="53">
        <v>0</v>
      </c>
      <c r="S61" s="53">
        <v>0</v>
      </c>
      <c r="T61" s="45">
        <f>C61+D61</f>
        <v>0</v>
      </c>
      <c r="U61" s="45">
        <f>L02!C375</f>
        <v>0</v>
      </c>
      <c r="V61" s="45">
        <f>T61-U61</f>
        <v>0</v>
      </c>
      <c r="W61" s="48">
        <v>0</v>
      </c>
    </row>
    <row ht="17.0" customHeight="1" x14ac:dyDescent="0.15" r="62" spans="1:23">
      <c r="A62" s="22">
        <v>20499</v>
      </c>
      <c r="B62" s="22" t="s">
        <v>2106</v>
      </c>
      <c r="C62" s="53">
        <v>0</v>
      </c>
      <c r="D62" s="45">
        <f>SUM(E62:S62)</f>
        <v>0</v>
      </c>
      <c r="E62" s="53">
        <v>0</v>
      </c>
      <c r="F62" s="53">
        <v>0</v>
      </c>
      <c r="G62" s="53">
        <v>0</v>
      </c>
      <c r="H62" s="47">
        <v>0</v>
      </c>
      <c r="I62" s="48">
        <v>0</v>
      </c>
      <c r="J62" s="53">
        <v>0</v>
      </c>
      <c r="K62" s="53">
        <v>0</v>
      </c>
      <c r="L62" s="48">
        <v>0</v>
      </c>
      <c r="M62" s="53">
        <v>0</v>
      </c>
      <c r="N62" s="53">
        <v>0</v>
      </c>
      <c r="O62" s="48">
        <v>0</v>
      </c>
      <c r="P62" s="53">
        <v>0</v>
      </c>
      <c r="Q62" s="48">
        <v>0</v>
      </c>
      <c r="R62" s="53">
        <v>0</v>
      </c>
      <c r="S62" s="53">
        <v>0</v>
      </c>
      <c r="T62" s="45">
        <f>C62+D62</f>
        <v>0</v>
      </c>
      <c r="U62" s="45">
        <f>L02!C381</f>
        <v>0</v>
      </c>
      <c r="V62" s="45">
        <f>T62-U62</f>
        <v>0</v>
      </c>
      <c r="W62" s="48">
        <v>0</v>
      </c>
    </row>
    <row ht="17.0" customHeight="1" x14ac:dyDescent="0.15" r="63" spans="1:23">
      <c r="A63" s="22">
        <v>205</v>
      </c>
      <c r="B63" s="46" t="s">
        <v>1003</v>
      </c>
      <c r="C63" s="45">
        <f>SUM(C64:C73)</f>
        <v>77518</v>
      </c>
      <c r="D63" s="45">
        <f>SUM(D64:D73)</f>
        <v>-5603</v>
      </c>
      <c r="E63" s="45">
        <f>SUM(E64:E73)</f>
        <v>0</v>
      </c>
      <c r="F63" s="45">
        <f>SUM(F64:F73)</f>
        <v>1618</v>
      </c>
      <c r="G63" s="45">
        <f>SUM(G64:G73)</f>
        <v>2529</v>
      </c>
      <c r="H63" s="45">
        <f>SUM(H64:H73)</f>
        <v>0</v>
      </c>
      <c r="I63" s="45">
        <f>SUM(I64:I73)</f>
        <v>0</v>
      </c>
      <c r="J63" s="45">
        <f>SUM(J64:J73)</f>
        <v>0</v>
      </c>
      <c r="K63" s="45">
        <f>SUM(K64:K73)</f>
        <v>800</v>
      </c>
      <c r="L63" s="45">
        <f>SUM(L64:L73)</f>
        <v>0</v>
      </c>
      <c r="M63" s="45">
        <f>SUM(M64:M73)</f>
        <v>-1975</v>
      </c>
      <c r="N63" s="45">
        <f>SUM(N64:N73)</f>
        <v>-8575</v>
      </c>
      <c r="O63" s="45">
        <f>SUM(O64:O73)</f>
        <v>0</v>
      </c>
      <c r="P63" s="45">
        <f>SUM(P64:P73)</f>
        <v>0</v>
      </c>
      <c r="Q63" s="45">
        <f>SUM(Q64:Q73)</f>
        <v>0</v>
      </c>
      <c r="R63" s="45">
        <f>SUM(R64:R73)</f>
        <v>0</v>
      </c>
      <c r="S63" s="45">
        <f>SUM(S64:S73)</f>
        <v>0</v>
      </c>
      <c r="T63" s="45">
        <f>SUM(T64:T73)</f>
        <v>71915</v>
      </c>
      <c r="U63" s="45">
        <f>SUM(U64:U73)</f>
        <v>69160</v>
      </c>
      <c r="V63" s="45">
        <f>SUM(V64:V73)</f>
        <v>2755</v>
      </c>
      <c r="W63" s="45">
        <f>SUM(W64:W73)</f>
        <v>2755</v>
      </c>
    </row>
    <row ht="17.0" customHeight="1" x14ac:dyDescent="0.15" r="64" spans="1:23">
      <c r="A64" s="22">
        <v>20501</v>
      </c>
      <c r="B64" s="22" t="s">
        <v>1004</v>
      </c>
      <c r="C64" s="53">
        <v>169</v>
      </c>
      <c r="D64" s="45">
        <f>SUM(E64:S64)</f>
        <v>28</v>
      </c>
      <c r="E64" s="53">
        <v>0</v>
      </c>
      <c r="F64" s="53">
        <v>0</v>
      </c>
      <c r="G64" s="53">
        <v>0</v>
      </c>
      <c r="H64" s="47">
        <v>0</v>
      </c>
      <c r="I64" s="48">
        <v>0</v>
      </c>
      <c r="J64" s="53">
        <v>0</v>
      </c>
      <c r="K64" s="53">
        <v>0</v>
      </c>
      <c r="L64" s="48">
        <v>0</v>
      </c>
      <c r="M64" s="53">
        <v>57</v>
      </c>
      <c r="N64" s="53">
        <v>-29</v>
      </c>
      <c r="O64" s="48">
        <v>0</v>
      </c>
      <c r="P64" s="53">
        <v>0</v>
      </c>
      <c r="Q64" s="48">
        <v>0</v>
      </c>
      <c r="R64" s="53">
        <v>0</v>
      </c>
      <c r="S64" s="53">
        <v>0</v>
      </c>
      <c r="T64" s="45">
        <f>C64+D64</f>
        <v>197</v>
      </c>
      <c r="U64" s="45">
        <f>L02!C385</f>
        <v>197</v>
      </c>
      <c r="V64" s="45">
        <f>T64-U64</f>
        <v>0</v>
      </c>
      <c r="W64" s="48">
        <v>0</v>
      </c>
    </row>
    <row ht="17.0" customHeight="1" x14ac:dyDescent="0.15" r="65" spans="1:23">
      <c r="A65" s="22">
        <v>20502</v>
      </c>
      <c r="B65" s="22" t="s">
        <v>1006</v>
      </c>
      <c r="C65" s="53">
        <v>58906</v>
      </c>
      <c r="D65" s="45">
        <f>SUM(E65:S65)</f>
        <v>-8340</v>
      </c>
      <c r="E65" s="53">
        <v>0</v>
      </c>
      <c r="F65" s="53">
        <v>1302</v>
      </c>
      <c r="G65" s="53">
        <v>2529</v>
      </c>
      <c r="H65" s="47">
        <v>0</v>
      </c>
      <c r="I65" s="48">
        <v>0</v>
      </c>
      <c r="J65" s="53">
        <v>0</v>
      </c>
      <c r="K65" s="53">
        <v>800</v>
      </c>
      <c r="L65" s="48">
        <v>0</v>
      </c>
      <c r="M65" s="53">
        <v>-5610</v>
      </c>
      <c r="N65" s="53">
        <v>-7361</v>
      </c>
      <c r="O65" s="48">
        <v>0</v>
      </c>
      <c r="P65" s="53">
        <v>0</v>
      </c>
      <c r="Q65" s="48">
        <v>0</v>
      </c>
      <c r="R65" s="53">
        <v>0</v>
      </c>
      <c r="S65" s="53">
        <v>0</v>
      </c>
      <c r="T65" s="45">
        <f>C65+D65</f>
        <v>50566</v>
      </c>
      <c r="U65" s="45">
        <f>L02!C390</f>
        <v>47867</v>
      </c>
      <c r="V65" s="45">
        <f>T65-U65</f>
        <v>2699</v>
      </c>
      <c r="W65" s="48">
        <v>2699</v>
      </c>
    </row>
    <row ht="17.0" customHeight="1" x14ac:dyDescent="0.15" r="66" spans="1:23">
      <c r="A66" s="22">
        <v>20503</v>
      </c>
      <c r="B66" s="22" t="s">
        <v>1013</v>
      </c>
      <c r="C66" s="53">
        <v>3033</v>
      </c>
      <c r="D66" s="45">
        <f>SUM(E66:S66)</f>
        <v>-431</v>
      </c>
      <c r="E66" s="53">
        <v>0</v>
      </c>
      <c r="F66" s="53">
        <v>152</v>
      </c>
      <c r="G66" s="53">
        <v>0</v>
      </c>
      <c r="H66" s="47">
        <v>0</v>
      </c>
      <c r="I66" s="48">
        <v>0</v>
      </c>
      <c r="J66" s="53">
        <v>0</v>
      </c>
      <c r="K66" s="53">
        <v>0</v>
      </c>
      <c r="L66" s="48">
        <v>0</v>
      </c>
      <c r="M66" s="53">
        <v>28</v>
      </c>
      <c r="N66" s="53">
        <v>-611</v>
      </c>
      <c r="O66" s="48">
        <v>0</v>
      </c>
      <c r="P66" s="53">
        <v>0</v>
      </c>
      <c r="Q66" s="48">
        <v>0</v>
      </c>
      <c r="R66" s="53">
        <v>0</v>
      </c>
      <c r="S66" s="53">
        <v>0</v>
      </c>
      <c r="T66" s="45">
        <f>C66+D66</f>
        <v>2602</v>
      </c>
      <c r="U66" s="45">
        <f>L02!C397</f>
        <v>2579</v>
      </c>
      <c r="V66" s="45">
        <f>T66-U66</f>
        <v>23</v>
      </c>
      <c r="W66" s="48">
        <v>23</v>
      </c>
    </row>
    <row ht="17.0" customHeight="1" x14ac:dyDescent="0.15" r="67" spans="1:23">
      <c r="A67" s="22">
        <v>20504</v>
      </c>
      <c r="B67" s="22" t="s">
        <v>1019</v>
      </c>
      <c r="C67" s="53">
        <v>447</v>
      </c>
      <c r="D67" s="45">
        <f>SUM(E67:S67)</f>
        <v>-264</v>
      </c>
      <c r="E67" s="53">
        <v>0</v>
      </c>
      <c r="F67" s="53">
        <v>0</v>
      </c>
      <c r="G67" s="53">
        <v>0</v>
      </c>
      <c r="H67" s="47">
        <v>0</v>
      </c>
      <c r="I67" s="48">
        <v>0</v>
      </c>
      <c r="J67" s="53">
        <v>0</v>
      </c>
      <c r="K67" s="53">
        <v>0</v>
      </c>
      <c r="L67" s="48">
        <v>0</v>
      </c>
      <c r="M67" s="53">
        <v>-27</v>
      </c>
      <c r="N67" s="53">
        <v>-237</v>
      </c>
      <c r="O67" s="48">
        <v>0</v>
      </c>
      <c r="P67" s="53">
        <v>0</v>
      </c>
      <c r="Q67" s="48">
        <v>0</v>
      </c>
      <c r="R67" s="53">
        <v>0</v>
      </c>
      <c r="S67" s="53">
        <v>0</v>
      </c>
      <c r="T67" s="45">
        <f>C67+D67</f>
        <v>183</v>
      </c>
      <c r="U67" s="45">
        <f>L02!C403</f>
        <v>183</v>
      </c>
      <c r="V67" s="45">
        <f>T67-U67</f>
        <v>0</v>
      </c>
      <c r="W67" s="48">
        <v>0</v>
      </c>
    </row>
    <row ht="17.0" customHeight="1" x14ac:dyDescent="0.15" r="68" spans="1:23">
      <c r="A68" s="22">
        <v>20505</v>
      </c>
      <c r="B68" s="22" t="s">
        <v>1025</v>
      </c>
      <c r="C68" s="53">
        <v>0</v>
      </c>
      <c r="D68" s="45">
        <f>SUM(E68:S68)</f>
        <v>0</v>
      </c>
      <c r="E68" s="53">
        <v>0</v>
      </c>
      <c r="F68" s="53">
        <v>0</v>
      </c>
      <c r="G68" s="53">
        <v>0</v>
      </c>
      <c r="H68" s="47">
        <v>0</v>
      </c>
      <c r="I68" s="48">
        <v>0</v>
      </c>
      <c r="J68" s="53">
        <v>0</v>
      </c>
      <c r="K68" s="53">
        <v>0</v>
      </c>
      <c r="L68" s="48">
        <v>0</v>
      </c>
      <c r="M68" s="53">
        <v>0</v>
      </c>
      <c r="N68" s="53">
        <v>0</v>
      </c>
      <c r="O68" s="48">
        <v>0</v>
      </c>
      <c r="P68" s="53">
        <v>0</v>
      </c>
      <c r="Q68" s="48">
        <v>0</v>
      </c>
      <c r="R68" s="53">
        <v>0</v>
      </c>
      <c r="S68" s="53">
        <v>0</v>
      </c>
      <c r="T68" s="45">
        <f>C68+D68</f>
        <v>0</v>
      </c>
      <c r="U68" s="45">
        <f>L02!C409</f>
        <v>0</v>
      </c>
      <c r="V68" s="45">
        <f>T68-U68</f>
        <v>0</v>
      </c>
      <c r="W68" s="48">
        <v>0</v>
      </c>
    </row>
    <row ht="17.0" customHeight="1" x14ac:dyDescent="0.15" r="69" spans="1:23">
      <c r="A69" s="22">
        <v>20506</v>
      </c>
      <c r="B69" s="22" t="s">
        <v>1029</v>
      </c>
      <c r="C69" s="53">
        <v>0</v>
      </c>
      <c r="D69" s="45">
        <f>SUM(E69:S69)</f>
        <v>0</v>
      </c>
      <c r="E69" s="53">
        <v>0</v>
      </c>
      <c r="F69" s="53">
        <v>0</v>
      </c>
      <c r="G69" s="53">
        <v>0</v>
      </c>
      <c r="H69" s="47">
        <v>0</v>
      </c>
      <c r="I69" s="48">
        <v>0</v>
      </c>
      <c r="J69" s="53">
        <v>0</v>
      </c>
      <c r="K69" s="53">
        <v>0</v>
      </c>
      <c r="L69" s="48">
        <v>0</v>
      </c>
      <c r="M69" s="53">
        <v>0</v>
      </c>
      <c r="N69" s="53">
        <v>0</v>
      </c>
      <c r="O69" s="48">
        <v>0</v>
      </c>
      <c r="P69" s="53">
        <v>0</v>
      </c>
      <c r="Q69" s="48">
        <v>0</v>
      </c>
      <c r="R69" s="53">
        <v>0</v>
      </c>
      <c r="S69" s="53">
        <v>0</v>
      </c>
      <c r="T69" s="45">
        <f>C69+D69</f>
        <v>0</v>
      </c>
      <c r="U69" s="45">
        <f>L02!C413</f>
        <v>0</v>
      </c>
      <c r="V69" s="45">
        <f>T69-U69</f>
        <v>0</v>
      </c>
      <c r="W69" s="48">
        <v>0</v>
      </c>
    </row>
    <row ht="17.0" customHeight="1" x14ac:dyDescent="0.15" r="70" spans="1:23">
      <c r="A70" s="22">
        <v>20507</v>
      </c>
      <c r="B70" s="22" t="s">
        <v>1033</v>
      </c>
      <c r="C70" s="53">
        <v>12</v>
      </c>
      <c r="D70" s="45">
        <f>SUM(E70:S70)</f>
        <v>-5</v>
      </c>
      <c r="E70" s="53">
        <v>0</v>
      </c>
      <c r="F70" s="53">
        <v>0</v>
      </c>
      <c r="G70" s="53">
        <v>0</v>
      </c>
      <c r="H70" s="47">
        <v>0</v>
      </c>
      <c r="I70" s="48">
        <v>0</v>
      </c>
      <c r="J70" s="53">
        <v>0</v>
      </c>
      <c r="K70" s="53">
        <v>0</v>
      </c>
      <c r="L70" s="48">
        <v>0</v>
      </c>
      <c r="M70" s="53">
        <v>-5</v>
      </c>
      <c r="N70" s="53">
        <v>0</v>
      </c>
      <c r="O70" s="48">
        <v>0</v>
      </c>
      <c r="P70" s="53">
        <v>0</v>
      </c>
      <c r="Q70" s="48">
        <v>0</v>
      </c>
      <c r="R70" s="53">
        <v>0</v>
      </c>
      <c r="S70" s="53">
        <v>0</v>
      </c>
      <c r="T70" s="45">
        <f>C70+D70</f>
        <v>7</v>
      </c>
      <c r="U70" s="45">
        <f>L02!C417</f>
        <v>7</v>
      </c>
      <c r="V70" s="45">
        <f>T70-U70</f>
        <v>0</v>
      </c>
      <c r="W70" s="48">
        <v>0</v>
      </c>
    </row>
    <row ht="17.0" customHeight="1" x14ac:dyDescent="0.15" r="71" spans="1:23">
      <c r="A71" s="22">
        <v>20508</v>
      </c>
      <c r="B71" s="22" t="s">
        <v>1037</v>
      </c>
      <c r="C71" s="53">
        <v>12866</v>
      </c>
      <c r="D71" s="45">
        <f>SUM(E71:S71)</f>
        <v>310</v>
      </c>
      <c r="E71" s="53">
        <v>0</v>
      </c>
      <c r="F71" s="53">
        <v>0</v>
      </c>
      <c r="G71" s="53">
        <v>0</v>
      </c>
      <c r="H71" s="47">
        <v>0</v>
      </c>
      <c r="I71" s="48">
        <v>0</v>
      </c>
      <c r="J71" s="53">
        <v>0</v>
      </c>
      <c r="K71" s="53">
        <v>0</v>
      </c>
      <c r="L71" s="48">
        <v>0</v>
      </c>
      <c r="M71" s="53">
        <v>642</v>
      </c>
      <c r="N71" s="53">
        <v>-332</v>
      </c>
      <c r="O71" s="48">
        <v>0</v>
      </c>
      <c r="P71" s="53">
        <v>0</v>
      </c>
      <c r="Q71" s="48">
        <v>0</v>
      </c>
      <c r="R71" s="53">
        <v>0</v>
      </c>
      <c r="S71" s="53">
        <v>0</v>
      </c>
      <c r="T71" s="45">
        <f>C71+D71</f>
        <v>13176</v>
      </c>
      <c r="U71" s="45">
        <f>L02!C421</f>
        <v>13176</v>
      </c>
      <c r="V71" s="45">
        <f>T71-U71</f>
        <v>0</v>
      </c>
      <c r="W71" s="48">
        <v>0</v>
      </c>
    </row>
    <row ht="17.0" customHeight="1" x14ac:dyDescent="0.15" r="72" spans="1:23">
      <c r="A72" s="22">
        <v>20509</v>
      </c>
      <c r="B72" s="22" t="s">
        <v>1043</v>
      </c>
      <c r="C72" s="53">
        <v>2080</v>
      </c>
      <c r="D72" s="45">
        <f>SUM(E72:S72)</f>
        <v>2715</v>
      </c>
      <c r="E72" s="53">
        <v>0</v>
      </c>
      <c r="F72" s="53">
        <v>0</v>
      </c>
      <c r="G72" s="53">
        <v>0</v>
      </c>
      <c r="H72" s="47">
        <v>0</v>
      </c>
      <c r="I72" s="48">
        <v>0</v>
      </c>
      <c r="J72" s="53">
        <v>0</v>
      </c>
      <c r="K72" s="53">
        <v>0</v>
      </c>
      <c r="L72" s="48">
        <v>0</v>
      </c>
      <c r="M72" s="53">
        <v>2715</v>
      </c>
      <c r="N72" s="53">
        <v>0</v>
      </c>
      <c r="O72" s="48">
        <v>0</v>
      </c>
      <c r="P72" s="53">
        <v>0</v>
      </c>
      <c r="Q72" s="48">
        <v>0</v>
      </c>
      <c r="R72" s="53">
        <v>0</v>
      </c>
      <c r="S72" s="53">
        <v>0</v>
      </c>
      <c r="T72" s="45">
        <f>C72+D72</f>
        <v>4795</v>
      </c>
      <c r="U72" s="45">
        <f>L02!C427</f>
        <v>4795</v>
      </c>
      <c r="V72" s="45">
        <f>T72-U72</f>
        <v>0</v>
      </c>
      <c r="W72" s="48">
        <v>0</v>
      </c>
    </row>
    <row ht="17.0" customHeight="1" x14ac:dyDescent="0.15" r="73" spans="1:23">
      <c r="A73" s="22">
        <v>20599</v>
      </c>
      <c r="B73" s="22" t="s">
        <v>2107</v>
      </c>
      <c r="C73" s="53">
        <v>5</v>
      </c>
      <c r="D73" s="45">
        <f>SUM(E73:S73)</f>
        <v>384</v>
      </c>
      <c r="E73" s="53">
        <v>0</v>
      </c>
      <c r="F73" s="53">
        <v>164</v>
      </c>
      <c r="G73" s="53">
        <v>0</v>
      </c>
      <c r="H73" s="47">
        <v>0</v>
      </c>
      <c r="I73" s="48">
        <v>0</v>
      </c>
      <c r="J73" s="53">
        <v>0</v>
      </c>
      <c r="K73" s="53">
        <v>0</v>
      </c>
      <c r="L73" s="48">
        <v>0</v>
      </c>
      <c r="M73" s="53">
        <v>225</v>
      </c>
      <c r="N73" s="53">
        <v>-5</v>
      </c>
      <c r="O73" s="48">
        <v>0</v>
      </c>
      <c r="P73" s="53">
        <v>0</v>
      </c>
      <c r="Q73" s="48">
        <v>0</v>
      </c>
      <c r="R73" s="53">
        <v>0</v>
      </c>
      <c r="S73" s="53">
        <v>0</v>
      </c>
      <c r="T73" s="45">
        <f>C73+D73</f>
        <v>389</v>
      </c>
      <c r="U73" s="45">
        <f>L02!C434</f>
        <v>356</v>
      </c>
      <c r="V73" s="45">
        <f>T73-U73</f>
        <v>33</v>
      </c>
      <c r="W73" s="48">
        <v>33</v>
      </c>
    </row>
    <row ht="17.0" customHeight="1" x14ac:dyDescent="0.15" r="74" spans="1:23">
      <c r="A74" s="22">
        <v>206</v>
      </c>
      <c r="B74" s="46" t="s">
        <v>1052</v>
      </c>
      <c r="C74" s="45">
        <f>SUM(C75:C84)</f>
        <v>207</v>
      </c>
      <c r="D74" s="45">
        <f>SUM(D75:D84)</f>
        <v>17</v>
      </c>
      <c r="E74" s="45">
        <f>SUM(E75:E84)</f>
        <v>0</v>
      </c>
      <c r="F74" s="45">
        <f>SUM(F75:F84)</f>
        <v>34</v>
      </c>
      <c r="G74" s="45">
        <f>SUM(G75:G84)</f>
        <v>0</v>
      </c>
      <c r="H74" s="45">
        <f>SUM(H75:H84)</f>
        <v>0</v>
      </c>
      <c r="I74" s="45">
        <f>SUM(I75:I84)</f>
        <v>0</v>
      </c>
      <c r="J74" s="45">
        <f>SUM(J75:J84)</f>
        <v>0</v>
      </c>
      <c r="K74" s="45">
        <f>SUM(K75:K84)</f>
        <v>0</v>
      </c>
      <c r="L74" s="45">
        <f>SUM(L75:L84)</f>
        <v>0</v>
      </c>
      <c r="M74" s="45">
        <f>SUM(M75:M84)</f>
        <v>1</v>
      </c>
      <c r="N74" s="45">
        <f>SUM(N75:N84)</f>
        <v>-18</v>
      </c>
      <c r="O74" s="45">
        <f>SUM(O75:O84)</f>
        <v>0</v>
      </c>
      <c r="P74" s="45">
        <f>SUM(P75:P84)</f>
        <v>0</v>
      </c>
      <c r="Q74" s="45">
        <f>SUM(Q75:Q84)</f>
        <v>0</v>
      </c>
      <c r="R74" s="45">
        <f>SUM(R75:R84)</f>
        <v>0</v>
      </c>
      <c r="S74" s="45">
        <f>SUM(S75:S84)</f>
        <v>0</v>
      </c>
      <c r="T74" s="45">
        <f>SUM(T75:T84)</f>
        <v>224</v>
      </c>
      <c r="U74" s="45">
        <f>SUM(U75:U84)</f>
        <v>210</v>
      </c>
      <c r="V74" s="45">
        <f>SUM(V75:V84)</f>
        <v>14</v>
      </c>
      <c r="W74" s="45">
        <f>SUM(W75:W84)</f>
        <v>14</v>
      </c>
    </row>
    <row ht="17.0" customHeight="1" x14ac:dyDescent="0.15" r="75" spans="1:23">
      <c r="A75" s="22">
        <v>20601</v>
      </c>
      <c r="B75" s="22" t="s">
        <v>1053</v>
      </c>
      <c r="C75" s="53">
        <v>0</v>
      </c>
      <c r="D75" s="45">
        <f>SUM(E75:S75)</f>
        <v>1</v>
      </c>
      <c r="E75" s="53">
        <v>0</v>
      </c>
      <c r="F75" s="53">
        <v>0</v>
      </c>
      <c r="G75" s="53">
        <v>0</v>
      </c>
      <c r="H75" s="47">
        <v>0</v>
      </c>
      <c r="I75" s="48">
        <v>0</v>
      </c>
      <c r="J75" s="53">
        <v>0</v>
      </c>
      <c r="K75" s="53">
        <v>0</v>
      </c>
      <c r="L75" s="48">
        <v>0</v>
      </c>
      <c r="M75" s="53">
        <v>1</v>
      </c>
      <c r="N75" s="53">
        <v>0</v>
      </c>
      <c r="O75" s="48">
        <v>0</v>
      </c>
      <c r="P75" s="53">
        <v>0</v>
      </c>
      <c r="Q75" s="48">
        <v>0</v>
      </c>
      <c r="R75" s="53">
        <v>0</v>
      </c>
      <c r="S75" s="53">
        <v>0</v>
      </c>
      <c r="T75" s="45">
        <f>C75+D75</f>
        <v>1</v>
      </c>
      <c r="U75" s="45">
        <f>L02!C437</f>
        <v>1</v>
      </c>
      <c r="V75" s="45">
        <f>T75-U75</f>
        <v>0</v>
      </c>
      <c r="W75" s="48">
        <v>0</v>
      </c>
    </row>
    <row ht="17.0" customHeight="1" x14ac:dyDescent="0.15" r="76" spans="1:23">
      <c r="A76" s="22">
        <v>20602</v>
      </c>
      <c r="B76" s="22" t="s">
        <v>1055</v>
      </c>
      <c r="C76" s="53">
        <v>0</v>
      </c>
      <c r="D76" s="45">
        <f>SUM(E76:S76)</f>
        <v>0</v>
      </c>
      <c r="E76" s="53">
        <v>0</v>
      </c>
      <c r="F76" s="53">
        <v>0</v>
      </c>
      <c r="G76" s="53">
        <v>0</v>
      </c>
      <c r="H76" s="47">
        <v>0</v>
      </c>
      <c r="I76" s="48">
        <v>0</v>
      </c>
      <c r="J76" s="53">
        <v>0</v>
      </c>
      <c r="K76" s="53">
        <v>0</v>
      </c>
      <c r="L76" s="48">
        <v>0</v>
      </c>
      <c r="M76" s="53">
        <v>0</v>
      </c>
      <c r="N76" s="53">
        <v>0</v>
      </c>
      <c r="O76" s="48">
        <v>0</v>
      </c>
      <c r="P76" s="53">
        <v>0</v>
      </c>
      <c r="Q76" s="48">
        <v>0</v>
      </c>
      <c r="R76" s="53">
        <v>0</v>
      </c>
      <c r="S76" s="53">
        <v>0</v>
      </c>
      <c r="T76" s="45">
        <f>C76+D76</f>
        <v>0</v>
      </c>
      <c r="U76" s="45">
        <f>L02!C442</f>
        <v>0</v>
      </c>
      <c r="V76" s="45">
        <f>T76-U76</f>
        <v>0</v>
      </c>
      <c r="W76" s="48">
        <v>0</v>
      </c>
    </row>
    <row ht="17.0" customHeight="1" x14ac:dyDescent="0.15" r="77" spans="1:23">
      <c r="A77" s="22">
        <v>20603</v>
      </c>
      <c r="B77" s="22" t="s">
        <v>1064</v>
      </c>
      <c r="C77" s="53">
        <v>2</v>
      </c>
      <c r="D77" s="45">
        <f>SUM(E77:S77)</f>
        <v>2</v>
      </c>
      <c r="E77" s="53">
        <v>0</v>
      </c>
      <c r="F77" s="53">
        <v>4</v>
      </c>
      <c r="G77" s="53">
        <v>0</v>
      </c>
      <c r="H77" s="47">
        <v>0</v>
      </c>
      <c r="I77" s="48">
        <v>0</v>
      </c>
      <c r="J77" s="53">
        <v>0</v>
      </c>
      <c r="K77" s="53">
        <v>0</v>
      </c>
      <c r="L77" s="48">
        <v>0</v>
      </c>
      <c r="M77" s="53">
        <v>0</v>
      </c>
      <c r="N77" s="53">
        <v>-2</v>
      </c>
      <c r="O77" s="48">
        <v>0</v>
      </c>
      <c r="P77" s="53">
        <v>0</v>
      </c>
      <c r="Q77" s="48">
        <v>0</v>
      </c>
      <c r="R77" s="53">
        <v>0</v>
      </c>
      <c r="S77" s="53">
        <v>0</v>
      </c>
      <c r="T77" s="45">
        <f>C77+D77</f>
        <v>4</v>
      </c>
      <c r="U77" s="45">
        <f>L02!C451</f>
        <v>0</v>
      </c>
      <c r="V77" s="45">
        <f>T77-U77</f>
        <v>4</v>
      </c>
      <c r="W77" s="48">
        <v>4</v>
      </c>
    </row>
    <row ht="17.0" customHeight="1" x14ac:dyDescent="0.15" r="78" spans="1:23">
      <c r="A78" s="22">
        <v>20604</v>
      </c>
      <c r="B78" s="22" t="s">
        <v>1069</v>
      </c>
      <c r="C78" s="53">
        <v>35</v>
      </c>
      <c r="D78" s="45">
        <f>SUM(E78:S78)</f>
        <v>30</v>
      </c>
      <c r="E78" s="53">
        <v>0</v>
      </c>
      <c r="F78" s="53">
        <v>30</v>
      </c>
      <c r="G78" s="53">
        <v>0</v>
      </c>
      <c r="H78" s="47">
        <v>0</v>
      </c>
      <c r="I78" s="48">
        <v>0</v>
      </c>
      <c r="J78" s="53">
        <v>0</v>
      </c>
      <c r="K78" s="53">
        <v>0</v>
      </c>
      <c r="L78" s="48">
        <v>0</v>
      </c>
      <c r="M78" s="53">
        <v>16</v>
      </c>
      <c r="N78" s="53">
        <v>-16</v>
      </c>
      <c r="O78" s="48">
        <v>0</v>
      </c>
      <c r="P78" s="53">
        <v>0</v>
      </c>
      <c r="Q78" s="48">
        <v>0</v>
      </c>
      <c r="R78" s="53">
        <v>0</v>
      </c>
      <c r="S78" s="53">
        <v>0</v>
      </c>
      <c r="T78" s="45">
        <f>C78+D78</f>
        <v>65</v>
      </c>
      <c r="U78" s="45">
        <f>L02!C457</f>
        <v>55</v>
      </c>
      <c r="V78" s="45">
        <f>T78-U78</f>
        <v>10</v>
      </c>
      <c r="W78" s="48">
        <v>10</v>
      </c>
    </row>
    <row ht="17.0" customHeight="1" x14ac:dyDescent="0.15" r="79" spans="1:23">
      <c r="A79" s="22">
        <v>20605</v>
      </c>
      <c r="B79" s="22" t="s">
        <v>1073</v>
      </c>
      <c r="C79" s="53">
        <v>0</v>
      </c>
      <c r="D79" s="45">
        <f>SUM(E79:S79)</f>
        <v>0</v>
      </c>
      <c r="E79" s="53">
        <v>0</v>
      </c>
      <c r="F79" s="53">
        <v>0</v>
      </c>
      <c r="G79" s="53">
        <v>0</v>
      </c>
      <c r="H79" s="47">
        <v>0</v>
      </c>
      <c r="I79" s="48">
        <v>0</v>
      </c>
      <c r="J79" s="53">
        <v>0</v>
      </c>
      <c r="K79" s="53">
        <v>0</v>
      </c>
      <c r="L79" s="48">
        <v>0</v>
      </c>
      <c r="M79" s="53">
        <v>0</v>
      </c>
      <c r="N79" s="53">
        <v>0</v>
      </c>
      <c r="O79" s="48">
        <v>0</v>
      </c>
      <c r="P79" s="53">
        <v>0</v>
      </c>
      <c r="Q79" s="48">
        <v>0</v>
      </c>
      <c r="R79" s="53">
        <v>0</v>
      </c>
      <c r="S79" s="53">
        <v>0</v>
      </c>
      <c r="T79" s="45">
        <f>C79+D79</f>
        <v>0</v>
      </c>
      <c r="U79" s="45">
        <f>L02!C462</f>
        <v>0</v>
      </c>
      <c r="V79" s="45">
        <f>T79-U79</f>
        <v>0</v>
      </c>
      <c r="W79" s="48">
        <v>0</v>
      </c>
    </row>
    <row ht="17.0" customHeight="1" x14ac:dyDescent="0.15" r="80" spans="1:23">
      <c r="A80" s="22">
        <v>20606</v>
      </c>
      <c r="B80" s="22" t="s">
        <v>1077</v>
      </c>
      <c r="C80" s="53">
        <v>0</v>
      </c>
      <c r="D80" s="45">
        <f>SUM(E80:S80)</f>
        <v>0</v>
      </c>
      <c r="E80" s="53">
        <v>0</v>
      </c>
      <c r="F80" s="53">
        <v>0</v>
      </c>
      <c r="G80" s="53">
        <v>0</v>
      </c>
      <c r="H80" s="47">
        <v>0</v>
      </c>
      <c r="I80" s="48">
        <v>0</v>
      </c>
      <c r="J80" s="53">
        <v>0</v>
      </c>
      <c r="K80" s="53">
        <v>0</v>
      </c>
      <c r="L80" s="48">
        <v>0</v>
      </c>
      <c r="M80" s="53">
        <v>0</v>
      </c>
      <c r="N80" s="53">
        <v>0</v>
      </c>
      <c r="O80" s="48">
        <v>0</v>
      </c>
      <c r="P80" s="53">
        <v>0</v>
      </c>
      <c r="Q80" s="48">
        <v>0</v>
      </c>
      <c r="R80" s="53">
        <v>0</v>
      </c>
      <c r="S80" s="53">
        <v>0</v>
      </c>
      <c r="T80" s="45">
        <f>C80+D80</f>
        <v>0</v>
      </c>
      <c r="U80" s="45">
        <f>L02!C467</f>
        <v>0</v>
      </c>
      <c r="V80" s="45">
        <f>T80-U80</f>
        <v>0</v>
      </c>
      <c r="W80" s="48">
        <v>0</v>
      </c>
    </row>
    <row ht="17.0" customHeight="1" x14ac:dyDescent="0.15" r="81" spans="1:23">
      <c r="A81" s="22">
        <v>20607</v>
      </c>
      <c r="B81" s="22" t="s">
        <v>1082</v>
      </c>
      <c r="C81" s="53">
        <v>165</v>
      </c>
      <c r="D81" s="45">
        <f>SUM(E81:S81)</f>
        <v>-11</v>
      </c>
      <c r="E81" s="53">
        <v>0</v>
      </c>
      <c r="F81" s="53">
        <v>0</v>
      </c>
      <c r="G81" s="53">
        <v>0</v>
      </c>
      <c r="H81" s="47">
        <v>0</v>
      </c>
      <c r="I81" s="48">
        <v>0</v>
      </c>
      <c r="J81" s="53">
        <v>0</v>
      </c>
      <c r="K81" s="53">
        <v>0</v>
      </c>
      <c r="L81" s="48">
        <v>0</v>
      </c>
      <c r="M81" s="53">
        <v>-11</v>
      </c>
      <c r="N81" s="53">
        <v>0</v>
      </c>
      <c r="O81" s="48">
        <v>0</v>
      </c>
      <c r="P81" s="53">
        <v>0</v>
      </c>
      <c r="Q81" s="48">
        <v>0</v>
      </c>
      <c r="R81" s="53">
        <v>0</v>
      </c>
      <c r="S81" s="53">
        <v>0</v>
      </c>
      <c r="T81" s="45">
        <f>C81+D81</f>
        <v>154</v>
      </c>
      <c r="U81" s="45">
        <f>L02!C472</f>
        <v>154</v>
      </c>
      <c r="V81" s="45">
        <f>T81-U81</f>
        <v>0</v>
      </c>
      <c r="W81" s="48">
        <v>0</v>
      </c>
    </row>
    <row ht="17.0" customHeight="1" x14ac:dyDescent="0.15" r="82" spans="1:23">
      <c r="A82" s="22">
        <v>20608</v>
      </c>
      <c r="B82" s="22" t="s">
        <v>1088</v>
      </c>
      <c r="C82" s="53">
        <v>0</v>
      </c>
      <c r="D82" s="45">
        <f>SUM(E82:S82)</f>
        <v>0</v>
      </c>
      <c r="E82" s="53">
        <v>0</v>
      </c>
      <c r="F82" s="53">
        <v>0</v>
      </c>
      <c r="G82" s="53">
        <v>0</v>
      </c>
      <c r="H82" s="47">
        <v>0</v>
      </c>
      <c r="I82" s="48">
        <v>0</v>
      </c>
      <c r="J82" s="53">
        <v>0</v>
      </c>
      <c r="K82" s="53">
        <v>0</v>
      </c>
      <c r="L82" s="48">
        <v>0</v>
      </c>
      <c r="M82" s="53">
        <v>0</v>
      </c>
      <c r="N82" s="53">
        <v>0</v>
      </c>
      <c r="O82" s="48">
        <v>0</v>
      </c>
      <c r="P82" s="53">
        <v>0</v>
      </c>
      <c r="Q82" s="48">
        <v>0</v>
      </c>
      <c r="R82" s="53">
        <v>0</v>
      </c>
      <c r="S82" s="53">
        <v>0</v>
      </c>
      <c r="T82" s="45">
        <f>C82+D82</f>
        <v>0</v>
      </c>
      <c r="U82" s="45">
        <f>L02!C479</f>
        <v>0</v>
      </c>
      <c r="V82" s="45">
        <f>T82-U82</f>
        <v>0</v>
      </c>
      <c r="W82" s="48">
        <v>0</v>
      </c>
    </row>
    <row ht="17.0" customHeight="1" x14ac:dyDescent="0.15" r="83" spans="1:23">
      <c r="A83" s="22">
        <v>20609</v>
      </c>
      <c r="B83" s="22" t="s">
        <v>1092</v>
      </c>
      <c r="C83" s="53">
        <v>0</v>
      </c>
      <c r="D83" s="45">
        <f>SUM(E83:S83)</f>
        <v>0</v>
      </c>
      <c r="E83" s="53">
        <v>0</v>
      </c>
      <c r="F83" s="53">
        <v>0</v>
      </c>
      <c r="G83" s="53">
        <v>0</v>
      </c>
      <c r="H83" s="47">
        <v>0</v>
      </c>
      <c r="I83" s="48">
        <v>0</v>
      </c>
      <c r="J83" s="53">
        <v>0</v>
      </c>
      <c r="K83" s="53">
        <v>0</v>
      </c>
      <c r="L83" s="48">
        <v>0</v>
      </c>
      <c r="M83" s="53">
        <v>0</v>
      </c>
      <c r="N83" s="53">
        <v>0</v>
      </c>
      <c r="O83" s="48">
        <v>0</v>
      </c>
      <c r="P83" s="53">
        <v>0</v>
      </c>
      <c r="Q83" s="48">
        <v>0</v>
      </c>
      <c r="R83" s="53">
        <v>0</v>
      </c>
      <c r="S83" s="53">
        <v>0</v>
      </c>
      <c r="T83" s="45">
        <f>C83+D83</f>
        <v>0</v>
      </c>
      <c r="U83" s="45">
        <f>L02!C483</f>
        <v>0</v>
      </c>
      <c r="V83" s="45">
        <f>T83-U83</f>
        <v>0</v>
      </c>
      <c r="W83" s="48">
        <v>0</v>
      </c>
    </row>
    <row ht="17.0" customHeight="1" x14ac:dyDescent="0.15" r="84" spans="1:23">
      <c r="A84" s="22">
        <v>20699</v>
      </c>
      <c r="B84" s="22" t="s">
        <v>2108</v>
      </c>
      <c r="C84" s="53">
        <v>5</v>
      </c>
      <c r="D84" s="45">
        <f>SUM(E84:S84)</f>
        <v>-5</v>
      </c>
      <c r="E84" s="53">
        <v>0</v>
      </c>
      <c r="F84" s="53">
        <v>0</v>
      </c>
      <c r="G84" s="53">
        <v>0</v>
      </c>
      <c r="H84" s="47">
        <v>0</v>
      </c>
      <c r="I84" s="48">
        <v>0</v>
      </c>
      <c r="J84" s="53">
        <v>0</v>
      </c>
      <c r="K84" s="53">
        <v>0</v>
      </c>
      <c r="L84" s="48">
        <v>0</v>
      </c>
      <c r="M84" s="53">
        <v>-5</v>
      </c>
      <c r="N84" s="53">
        <v>0</v>
      </c>
      <c r="O84" s="48">
        <v>0</v>
      </c>
      <c r="P84" s="53">
        <v>0</v>
      </c>
      <c r="Q84" s="48">
        <v>0</v>
      </c>
      <c r="R84" s="53">
        <v>0</v>
      </c>
      <c r="S84" s="53">
        <v>0</v>
      </c>
      <c r="T84" s="45">
        <f>C84+D84</f>
        <v>0</v>
      </c>
      <c r="U84" s="45">
        <f>L02!C487</f>
        <v>0</v>
      </c>
      <c r="V84" s="45">
        <f>T84-U84</f>
        <v>0</v>
      </c>
      <c r="W84" s="48">
        <v>0</v>
      </c>
    </row>
    <row ht="17.0" customHeight="1" x14ac:dyDescent="0.15" r="85" spans="1:23">
      <c r="A85" s="22">
        <v>207</v>
      </c>
      <c r="B85" s="46" t="s">
        <v>1101</v>
      </c>
      <c r="C85" s="45">
        <f>SUM(C86:C91)</f>
        <v>9005</v>
      </c>
      <c r="D85" s="45">
        <f>SUM(D86:D91)</f>
        <v>42</v>
      </c>
      <c r="E85" s="45">
        <f>SUM(E86:E91)</f>
        <v>0</v>
      </c>
      <c r="F85" s="45">
        <f>SUM(F86:F91)</f>
        <v>261</v>
      </c>
      <c r="G85" s="45">
        <f>SUM(G86:G91)</f>
        <v>3425</v>
      </c>
      <c r="H85" s="45">
        <f>SUM(H86:H91)</f>
        <v>0</v>
      </c>
      <c r="I85" s="45">
        <f>SUM(I86:I91)</f>
        <v>0</v>
      </c>
      <c r="J85" s="45">
        <f>SUM(J86:J91)</f>
        <v>0</v>
      </c>
      <c r="K85" s="45">
        <f>SUM(K86:K91)</f>
        <v>0</v>
      </c>
      <c r="L85" s="45">
        <f>SUM(L86:L91)</f>
        <v>0</v>
      </c>
      <c r="M85" s="45">
        <f>SUM(M86:M91)</f>
        <v>-138</v>
      </c>
      <c r="N85" s="45">
        <f>SUM(N86:N91)</f>
        <v>-3506</v>
      </c>
      <c r="O85" s="45">
        <f>SUM(O86:O91)</f>
        <v>0</v>
      </c>
      <c r="P85" s="45">
        <f>SUM(P86:P91)</f>
        <v>0</v>
      </c>
      <c r="Q85" s="45">
        <f>SUM(Q86:Q91)</f>
        <v>0</v>
      </c>
      <c r="R85" s="45">
        <f>SUM(R86:R91)</f>
        <v>0</v>
      </c>
      <c r="S85" s="45">
        <f>SUM(S86:S91)</f>
        <v>0</v>
      </c>
      <c r="T85" s="45">
        <f>SUM(T86:T91)</f>
        <v>9047</v>
      </c>
      <c r="U85" s="45">
        <f>SUM(U86:U91)</f>
        <v>5881</v>
      </c>
      <c r="V85" s="45">
        <f>SUM(V86:V91)</f>
        <v>3166</v>
      </c>
      <c r="W85" s="45">
        <f>SUM(W86:W91)</f>
        <v>3166</v>
      </c>
    </row>
    <row ht="17.0" customHeight="1" x14ac:dyDescent="0.15" r="86" spans="1:23">
      <c r="A86" s="22">
        <v>20701</v>
      </c>
      <c r="B86" s="22" t="s">
        <v>1102</v>
      </c>
      <c r="C86" s="53">
        <v>3594</v>
      </c>
      <c r="D86" s="45">
        <f>SUM(E86:S86)</f>
        <v>-522</v>
      </c>
      <c r="E86" s="53">
        <v>0</v>
      </c>
      <c r="F86" s="53">
        <v>34</v>
      </c>
      <c r="G86" s="53">
        <v>225</v>
      </c>
      <c r="H86" s="47">
        <v>0</v>
      </c>
      <c r="I86" s="48">
        <v>0</v>
      </c>
      <c r="J86" s="53">
        <v>0</v>
      </c>
      <c r="K86" s="53">
        <v>0</v>
      </c>
      <c r="L86" s="48">
        <v>0</v>
      </c>
      <c r="M86" s="53">
        <v>-333</v>
      </c>
      <c r="N86" s="53">
        <v>-448</v>
      </c>
      <c r="O86" s="48">
        <v>0</v>
      </c>
      <c r="P86" s="53">
        <v>0</v>
      </c>
      <c r="Q86" s="48">
        <v>0</v>
      </c>
      <c r="R86" s="53">
        <v>0</v>
      </c>
      <c r="S86" s="53">
        <v>0</v>
      </c>
      <c r="T86" s="45">
        <f>C86+D86</f>
        <v>3072</v>
      </c>
      <c r="U86" s="45">
        <f>L02!C493</f>
        <v>2907</v>
      </c>
      <c r="V86" s="45">
        <f>T86-U86</f>
        <v>165</v>
      </c>
      <c r="W86" s="48">
        <v>165</v>
      </c>
    </row>
    <row ht="17.0" customHeight="1" x14ac:dyDescent="0.15" r="87" spans="1:23">
      <c r="A87" s="22">
        <v>20702</v>
      </c>
      <c r="B87" s="22" t="s">
        <v>1115</v>
      </c>
      <c r="C87" s="53">
        <v>2376</v>
      </c>
      <c r="D87" s="45">
        <f>SUM(E87:S87)</f>
        <v>-1055</v>
      </c>
      <c r="E87" s="53">
        <v>0</v>
      </c>
      <c r="F87" s="53">
        <v>14</v>
      </c>
      <c r="G87" s="53">
        <v>0</v>
      </c>
      <c r="H87" s="47">
        <v>0</v>
      </c>
      <c r="I87" s="48">
        <v>0</v>
      </c>
      <c r="J87" s="53">
        <v>0</v>
      </c>
      <c r="K87" s="53">
        <v>0</v>
      </c>
      <c r="L87" s="48">
        <v>0</v>
      </c>
      <c r="M87" s="53">
        <v>360</v>
      </c>
      <c r="N87" s="53">
        <v>-1429</v>
      </c>
      <c r="O87" s="48">
        <v>0</v>
      </c>
      <c r="P87" s="53">
        <v>0</v>
      </c>
      <c r="Q87" s="48">
        <v>0</v>
      </c>
      <c r="R87" s="53">
        <v>0</v>
      </c>
      <c r="S87" s="53">
        <v>0</v>
      </c>
      <c r="T87" s="45">
        <f>C87+D87</f>
        <v>1321</v>
      </c>
      <c r="U87" s="45">
        <f>L02!C509</f>
        <v>1230</v>
      </c>
      <c r="V87" s="45">
        <f>T87-U87</f>
        <v>91</v>
      </c>
      <c r="W87" s="48">
        <v>91</v>
      </c>
    </row>
    <row ht="17.0" customHeight="1" x14ac:dyDescent="0.15" r="88" spans="1:23">
      <c r="A88" s="22">
        <v>20703</v>
      </c>
      <c r="B88" s="22" t="s">
        <v>1120</v>
      </c>
      <c r="C88" s="53">
        <v>0</v>
      </c>
      <c r="D88" s="45">
        <f>SUM(E88:S88)</f>
        <v>1</v>
      </c>
      <c r="E88" s="53">
        <v>0</v>
      </c>
      <c r="F88" s="53">
        <v>0</v>
      </c>
      <c r="G88" s="53">
        <v>0</v>
      </c>
      <c r="H88" s="47">
        <v>0</v>
      </c>
      <c r="I88" s="48">
        <v>0</v>
      </c>
      <c r="J88" s="53">
        <v>0</v>
      </c>
      <c r="K88" s="53">
        <v>0</v>
      </c>
      <c r="L88" s="48">
        <v>0</v>
      </c>
      <c r="M88" s="53">
        <v>1</v>
      </c>
      <c r="N88" s="53">
        <v>0</v>
      </c>
      <c r="O88" s="48">
        <v>0</v>
      </c>
      <c r="P88" s="53">
        <v>0</v>
      </c>
      <c r="Q88" s="48">
        <v>0</v>
      </c>
      <c r="R88" s="53">
        <v>0</v>
      </c>
      <c r="S88" s="53">
        <v>0</v>
      </c>
      <c r="T88" s="45">
        <f>C88+D88</f>
        <v>1</v>
      </c>
      <c r="U88" s="45">
        <f>L02!C517</f>
        <v>1</v>
      </c>
      <c r="V88" s="45">
        <f>T88-U88</f>
        <v>0</v>
      </c>
      <c r="W88" s="48">
        <v>0</v>
      </c>
    </row>
    <row ht="17.0" customHeight="1" x14ac:dyDescent="0.15" r="89" spans="1:23">
      <c r="A89" s="22">
        <v>20706</v>
      </c>
      <c r="B89" s="50" t="s">
        <v>1128</v>
      </c>
      <c r="C89" s="53">
        <v>26</v>
      </c>
      <c r="D89" s="45">
        <f>SUM(E89:S89)</f>
        <v>36</v>
      </c>
      <c r="E89" s="53">
        <v>0</v>
      </c>
      <c r="F89" s="53">
        <v>3</v>
      </c>
      <c r="G89" s="53">
        <v>0</v>
      </c>
      <c r="H89" s="47">
        <v>0</v>
      </c>
      <c r="I89" s="48">
        <v>0</v>
      </c>
      <c r="J89" s="53">
        <v>0</v>
      </c>
      <c r="K89" s="53">
        <v>0</v>
      </c>
      <c r="L89" s="48">
        <v>0</v>
      </c>
      <c r="M89" s="53">
        <v>41</v>
      </c>
      <c r="N89" s="53">
        <v>-8</v>
      </c>
      <c r="O89" s="48">
        <v>0</v>
      </c>
      <c r="P89" s="53">
        <v>0</v>
      </c>
      <c r="Q89" s="48">
        <v>0</v>
      </c>
      <c r="R89" s="53">
        <v>0</v>
      </c>
      <c r="S89" s="53">
        <v>0</v>
      </c>
      <c r="T89" s="45">
        <f>C89+D89</f>
        <v>62</v>
      </c>
      <c r="U89" s="45">
        <f>L02!C528</f>
        <v>62</v>
      </c>
      <c r="V89" s="45">
        <f>T89-U89</f>
        <v>0</v>
      </c>
      <c r="W89" s="48">
        <v>0</v>
      </c>
    </row>
    <row ht="17.0" customHeight="1" x14ac:dyDescent="0.15" r="90" spans="1:23">
      <c r="A90" s="22">
        <v>20708</v>
      </c>
      <c r="B90" s="50" t="s">
        <v>1134</v>
      </c>
      <c r="C90" s="53">
        <v>547</v>
      </c>
      <c r="D90" s="45">
        <f>SUM(E90:S90)</f>
        <v>-275</v>
      </c>
      <c r="E90" s="53">
        <v>0</v>
      </c>
      <c r="F90" s="53">
        <v>0</v>
      </c>
      <c r="G90" s="53">
        <v>0</v>
      </c>
      <c r="H90" s="47">
        <v>0</v>
      </c>
      <c r="I90" s="48">
        <v>0</v>
      </c>
      <c r="J90" s="53">
        <v>0</v>
      </c>
      <c r="K90" s="53">
        <v>0</v>
      </c>
      <c r="L90" s="48">
        <v>0</v>
      </c>
      <c r="M90" s="53">
        <v>59</v>
      </c>
      <c r="N90" s="53">
        <v>-334</v>
      </c>
      <c r="O90" s="48">
        <v>0</v>
      </c>
      <c r="P90" s="53">
        <v>0</v>
      </c>
      <c r="Q90" s="48">
        <v>0</v>
      </c>
      <c r="R90" s="53">
        <v>0</v>
      </c>
      <c r="S90" s="53">
        <v>0</v>
      </c>
      <c r="T90" s="45">
        <f>C90+D90</f>
        <v>272</v>
      </c>
      <c r="U90" s="45">
        <f>L02!C537</f>
        <v>272</v>
      </c>
      <c r="V90" s="45">
        <f>T90-U90</f>
        <v>0</v>
      </c>
      <c r="W90" s="48">
        <v>0</v>
      </c>
    </row>
    <row ht="17.0" customHeight="1" x14ac:dyDescent="0.15" r="91" spans="1:23">
      <c r="A91" s="22">
        <v>20799</v>
      </c>
      <c r="B91" s="22" t="s">
        <v>2109</v>
      </c>
      <c r="C91" s="53">
        <v>2462</v>
      </c>
      <c r="D91" s="45">
        <f>SUM(E91:S91)</f>
        <v>1857</v>
      </c>
      <c r="E91" s="53">
        <v>0</v>
      </c>
      <c r="F91" s="53">
        <v>210</v>
      </c>
      <c r="G91" s="53">
        <v>3200</v>
      </c>
      <c r="H91" s="47">
        <v>0</v>
      </c>
      <c r="I91" s="48">
        <v>0</v>
      </c>
      <c r="J91" s="53">
        <v>0</v>
      </c>
      <c r="K91" s="53">
        <v>0</v>
      </c>
      <c r="L91" s="48">
        <v>0</v>
      </c>
      <c r="M91" s="53">
        <v>-266</v>
      </c>
      <c r="N91" s="53">
        <v>-1287</v>
      </c>
      <c r="O91" s="48">
        <v>0</v>
      </c>
      <c r="P91" s="53">
        <v>0</v>
      </c>
      <c r="Q91" s="48">
        <v>0</v>
      </c>
      <c r="R91" s="53">
        <v>0</v>
      </c>
      <c r="S91" s="53">
        <v>0</v>
      </c>
      <c r="T91" s="45">
        <f>C91+D91</f>
        <v>4319</v>
      </c>
      <c r="U91" s="45">
        <f>L02!C545</f>
        <v>1409</v>
      </c>
      <c r="V91" s="45">
        <f>T91-U91</f>
        <v>2910</v>
      </c>
      <c r="W91" s="48">
        <v>2910</v>
      </c>
    </row>
    <row ht="17.0" customHeight="1" x14ac:dyDescent="0.15" r="92" spans="1:23">
      <c r="A92" s="22">
        <v>208</v>
      </c>
      <c r="B92" s="46" t="s">
        <v>1143</v>
      </c>
      <c r="C92" s="45">
        <f>SUM(C93:C113)</f>
        <v>64152</v>
      </c>
      <c r="D92" s="45">
        <f>SUM(D93:D113)</f>
        <v>-1497</v>
      </c>
      <c r="E92" s="45">
        <f>SUM(E93:E113)</f>
        <v>0</v>
      </c>
      <c r="F92" s="45">
        <f>SUM(F93:F113)</f>
        <v>4582</v>
      </c>
      <c r="G92" s="45">
        <f>SUM(G93:G113)</f>
        <v>3548</v>
      </c>
      <c r="H92" s="45">
        <f>SUM(H93:H113)</f>
        <v>0</v>
      </c>
      <c r="I92" s="45">
        <f>SUM(I93:I113)</f>
        <v>0</v>
      </c>
      <c r="J92" s="45">
        <f>SUM(J93:J113)</f>
        <v>0</v>
      </c>
      <c r="K92" s="45">
        <f>SUM(K93:K113)</f>
        <v>0</v>
      </c>
      <c r="L92" s="45">
        <f>SUM(L93:L113)</f>
        <v>162</v>
      </c>
      <c r="M92" s="45">
        <f>SUM(M93:M113)</f>
        <v>2828</v>
      </c>
      <c r="N92" s="45">
        <f>SUM(N93:N113)</f>
        <v>-12617</v>
      </c>
      <c r="O92" s="45">
        <f>SUM(O93:O113)</f>
        <v>0</v>
      </c>
      <c r="P92" s="45">
        <f>SUM(P93:P113)</f>
        <v>0</v>
      </c>
      <c r="Q92" s="45">
        <f>SUM(Q93:Q113)</f>
        <v>0</v>
      </c>
      <c r="R92" s="45">
        <f>SUM(R93:R113)</f>
        <v>0</v>
      </c>
      <c r="S92" s="45">
        <f>SUM(S93:S113)</f>
        <v>0</v>
      </c>
      <c r="T92" s="45">
        <f>SUM(T93:T113)</f>
        <v>62655</v>
      </c>
      <c r="U92" s="45">
        <f>SUM(U93:U113)</f>
        <v>59280</v>
      </c>
      <c r="V92" s="45">
        <f>SUM(V93:V113)</f>
        <v>3375</v>
      </c>
      <c r="W92" s="45">
        <f>SUM(W93:W113)</f>
        <v>3375</v>
      </c>
    </row>
    <row ht="17.0" customHeight="1" x14ac:dyDescent="0.15" r="93" spans="1:23">
      <c r="A93" s="22">
        <v>20801</v>
      </c>
      <c r="B93" s="22" t="s">
        <v>1144</v>
      </c>
      <c r="C93" s="53">
        <v>2986</v>
      </c>
      <c r="D93" s="45">
        <f>SUM(E93:S93)</f>
        <v>-1437</v>
      </c>
      <c r="E93" s="53">
        <v>0</v>
      </c>
      <c r="F93" s="53">
        <v>0</v>
      </c>
      <c r="G93" s="53">
        <v>0</v>
      </c>
      <c r="H93" s="47">
        <v>0</v>
      </c>
      <c r="I93" s="48">
        <v>0</v>
      </c>
      <c r="J93" s="53">
        <v>0</v>
      </c>
      <c r="K93" s="53">
        <v>0</v>
      </c>
      <c r="L93" s="48">
        <v>0</v>
      </c>
      <c r="M93" s="53">
        <v>-62</v>
      </c>
      <c r="N93" s="53">
        <v>-1375</v>
      </c>
      <c r="O93" s="48">
        <v>0</v>
      </c>
      <c r="P93" s="53">
        <v>0</v>
      </c>
      <c r="Q93" s="48">
        <v>0</v>
      </c>
      <c r="R93" s="53">
        <v>0</v>
      </c>
      <c r="S93" s="53">
        <v>0</v>
      </c>
      <c r="T93" s="45">
        <f>C93+D93</f>
        <v>1549</v>
      </c>
      <c r="U93" s="45">
        <f>L02!C550</f>
        <v>1549</v>
      </c>
      <c r="V93" s="45">
        <f>T93-U93</f>
        <v>0</v>
      </c>
      <c r="W93" s="48">
        <v>0</v>
      </c>
    </row>
    <row ht="17.0" customHeight="1" x14ac:dyDescent="0.15" r="94" spans="1:23">
      <c r="A94" s="22">
        <v>20802</v>
      </c>
      <c r="B94" s="22" t="s">
        <v>1158</v>
      </c>
      <c r="C94" s="53">
        <v>533</v>
      </c>
      <c r="D94" s="45">
        <f>SUM(E94:S94)</f>
        <v>-15</v>
      </c>
      <c r="E94" s="53">
        <v>0</v>
      </c>
      <c r="F94" s="53">
        <v>35</v>
      </c>
      <c r="G94" s="53">
        <v>0</v>
      </c>
      <c r="H94" s="47">
        <v>0</v>
      </c>
      <c r="I94" s="48">
        <v>0</v>
      </c>
      <c r="J94" s="53">
        <v>0</v>
      </c>
      <c r="K94" s="53">
        <v>0</v>
      </c>
      <c r="L94" s="48">
        <v>0</v>
      </c>
      <c r="M94" s="53">
        <v>-3</v>
      </c>
      <c r="N94" s="53">
        <v>-47</v>
      </c>
      <c r="O94" s="48">
        <v>0</v>
      </c>
      <c r="P94" s="53">
        <v>0</v>
      </c>
      <c r="Q94" s="48">
        <v>0</v>
      </c>
      <c r="R94" s="53">
        <v>0</v>
      </c>
      <c r="S94" s="53">
        <v>0</v>
      </c>
      <c r="T94" s="45">
        <f>C94+D94</f>
        <v>518</v>
      </c>
      <c r="U94" s="45">
        <f>L02!C569</f>
        <v>518</v>
      </c>
      <c r="V94" s="45">
        <f>T94-U94</f>
        <v>0</v>
      </c>
      <c r="W94" s="48">
        <v>0</v>
      </c>
    </row>
    <row ht="17.0" customHeight="1" x14ac:dyDescent="0.15" r="95" spans="1:23">
      <c r="A95" s="22">
        <v>20804</v>
      </c>
      <c r="B95" s="22" t="s">
        <v>1163</v>
      </c>
      <c r="C95" s="53">
        <v>0</v>
      </c>
      <c r="D95" s="45">
        <f>SUM(E95:S95)</f>
        <v>0</v>
      </c>
      <c r="E95" s="53">
        <v>0</v>
      </c>
      <c r="F95" s="53">
        <v>0</v>
      </c>
      <c r="G95" s="53">
        <v>0</v>
      </c>
      <c r="H95" s="47">
        <v>0</v>
      </c>
      <c r="I95" s="48">
        <v>0</v>
      </c>
      <c r="J95" s="53">
        <v>0</v>
      </c>
      <c r="K95" s="53">
        <v>0</v>
      </c>
      <c r="L95" s="48">
        <v>0</v>
      </c>
      <c r="M95" s="53">
        <v>0</v>
      </c>
      <c r="N95" s="53">
        <v>0</v>
      </c>
      <c r="O95" s="48">
        <v>0</v>
      </c>
      <c r="P95" s="53">
        <v>0</v>
      </c>
      <c r="Q95" s="48">
        <v>0</v>
      </c>
      <c r="R95" s="53">
        <v>0</v>
      </c>
      <c r="S95" s="53">
        <v>0</v>
      </c>
      <c r="T95" s="45">
        <f>C95+D95</f>
        <v>0</v>
      </c>
      <c r="U95" s="45">
        <f>L02!C577</f>
        <v>0</v>
      </c>
      <c r="V95" s="45">
        <f>T95-U95</f>
        <v>0</v>
      </c>
      <c r="W95" s="48">
        <v>0</v>
      </c>
    </row>
    <row ht="17.0" customHeight="1" x14ac:dyDescent="0.15" r="96" spans="1:23">
      <c r="A96" s="22">
        <v>20805</v>
      </c>
      <c r="B96" s="22" t="s">
        <v>1165</v>
      </c>
      <c r="C96" s="53">
        <v>30727</v>
      </c>
      <c r="D96" s="45">
        <f>SUM(E96:S96)</f>
        <v>-4828</v>
      </c>
      <c r="E96" s="53">
        <v>0</v>
      </c>
      <c r="F96" s="53">
        <v>436</v>
      </c>
      <c r="G96" s="53">
        <v>0</v>
      </c>
      <c r="H96" s="47">
        <v>0</v>
      </c>
      <c r="I96" s="48">
        <v>0</v>
      </c>
      <c r="J96" s="53">
        <v>0</v>
      </c>
      <c r="K96" s="53">
        <v>0</v>
      </c>
      <c r="L96" s="48">
        <v>0</v>
      </c>
      <c r="M96" s="53">
        <v>1853</v>
      </c>
      <c r="N96" s="53">
        <v>-7117</v>
      </c>
      <c r="O96" s="48">
        <v>0</v>
      </c>
      <c r="P96" s="53">
        <v>0</v>
      </c>
      <c r="Q96" s="48">
        <v>0</v>
      </c>
      <c r="R96" s="53">
        <v>0</v>
      </c>
      <c r="S96" s="53">
        <v>0</v>
      </c>
      <c r="T96" s="45">
        <f>C96+D96</f>
        <v>25899</v>
      </c>
      <c r="U96" s="45">
        <f>L02!C579</f>
        <v>25899</v>
      </c>
      <c r="V96" s="45">
        <f>T96-U96</f>
        <v>0</v>
      </c>
      <c r="W96" s="48">
        <v>0</v>
      </c>
    </row>
    <row ht="17.0" customHeight="1" x14ac:dyDescent="0.15" r="97" spans="1:23">
      <c r="A97" s="22">
        <v>20806</v>
      </c>
      <c r="B97" s="22" t="s">
        <v>1174</v>
      </c>
      <c r="C97" s="53">
        <v>130</v>
      </c>
      <c r="D97" s="45">
        <f>SUM(E97:S97)</f>
        <v>-80</v>
      </c>
      <c r="E97" s="53">
        <v>0</v>
      </c>
      <c r="F97" s="53">
        <v>0</v>
      </c>
      <c r="G97" s="53">
        <v>0</v>
      </c>
      <c r="H97" s="47">
        <v>0</v>
      </c>
      <c r="I97" s="48">
        <v>0</v>
      </c>
      <c r="J97" s="53">
        <v>0</v>
      </c>
      <c r="K97" s="53">
        <v>0</v>
      </c>
      <c r="L97" s="48">
        <v>0</v>
      </c>
      <c r="M97" s="53">
        <v>0</v>
      </c>
      <c r="N97" s="53">
        <v>-80</v>
      </c>
      <c r="O97" s="48">
        <v>0</v>
      </c>
      <c r="P97" s="53">
        <v>0</v>
      </c>
      <c r="Q97" s="48">
        <v>0</v>
      </c>
      <c r="R97" s="53">
        <v>0</v>
      </c>
      <c r="S97" s="53">
        <v>0</v>
      </c>
      <c r="T97" s="45">
        <f>C97+D97</f>
        <v>50</v>
      </c>
      <c r="U97" s="45">
        <f>L02!C588</f>
        <v>50</v>
      </c>
      <c r="V97" s="45">
        <f>T97-U97</f>
        <v>0</v>
      </c>
      <c r="W97" s="48">
        <v>0</v>
      </c>
    </row>
    <row ht="17.0" customHeight="1" x14ac:dyDescent="0.15" r="98" spans="1:23">
      <c r="A98" s="22">
        <v>20807</v>
      </c>
      <c r="B98" s="22" t="s">
        <v>1178</v>
      </c>
      <c r="C98" s="53">
        <v>1117</v>
      </c>
      <c r="D98" s="45">
        <f>SUM(E98:S98)</f>
        <v>106</v>
      </c>
      <c r="E98" s="53">
        <v>0</v>
      </c>
      <c r="F98" s="53">
        <v>50</v>
      </c>
      <c r="G98" s="53">
        <v>0</v>
      </c>
      <c r="H98" s="47">
        <v>0</v>
      </c>
      <c r="I98" s="48">
        <v>0</v>
      </c>
      <c r="J98" s="53">
        <v>0</v>
      </c>
      <c r="K98" s="53">
        <v>0</v>
      </c>
      <c r="L98" s="48">
        <v>0</v>
      </c>
      <c r="M98" s="53">
        <v>150</v>
      </c>
      <c r="N98" s="53">
        <v>-94</v>
      </c>
      <c r="O98" s="48">
        <v>0</v>
      </c>
      <c r="P98" s="53">
        <v>0</v>
      </c>
      <c r="Q98" s="48">
        <v>0</v>
      </c>
      <c r="R98" s="53">
        <v>0</v>
      </c>
      <c r="S98" s="53">
        <v>0</v>
      </c>
      <c r="T98" s="45">
        <f>C98+D98</f>
        <v>1223</v>
      </c>
      <c r="U98" s="45">
        <f>L02!C592</f>
        <v>1119</v>
      </c>
      <c r="V98" s="45">
        <f>T98-U98</f>
        <v>104</v>
      </c>
      <c r="W98" s="48">
        <v>104</v>
      </c>
    </row>
    <row ht="17.0" customHeight="1" x14ac:dyDescent="0.15" r="99" spans="1:23">
      <c r="A99" s="22">
        <v>20808</v>
      </c>
      <c r="B99" s="22" t="s">
        <v>1188</v>
      </c>
      <c r="C99" s="53">
        <v>2596</v>
      </c>
      <c r="D99" s="45">
        <f>SUM(E99:S99)</f>
        <v>-233</v>
      </c>
      <c r="E99" s="53">
        <v>0</v>
      </c>
      <c r="F99" s="53">
        <v>61</v>
      </c>
      <c r="G99" s="53">
        <v>0</v>
      </c>
      <c r="H99" s="47">
        <v>0</v>
      </c>
      <c r="I99" s="48">
        <v>0</v>
      </c>
      <c r="J99" s="53">
        <v>0</v>
      </c>
      <c r="K99" s="53">
        <v>0</v>
      </c>
      <c r="L99" s="48">
        <v>0</v>
      </c>
      <c r="M99" s="53">
        <v>81</v>
      </c>
      <c r="N99" s="53">
        <v>-375</v>
      </c>
      <c r="O99" s="48">
        <v>0</v>
      </c>
      <c r="P99" s="53">
        <v>0</v>
      </c>
      <c r="Q99" s="48">
        <v>0</v>
      </c>
      <c r="R99" s="53">
        <v>0</v>
      </c>
      <c r="S99" s="53">
        <v>0</v>
      </c>
      <c r="T99" s="45">
        <f>C99+D99</f>
        <v>2363</v>
      </c>
      <c r="U99" s="45">
        <f>L02!C602</f>
        <v>2154</v>
      </c>
      <c r="V99" s="45">
        <f>T99-U99</f>
        <v>209</v>
      </c>
      <c r="W99" s="48">
        <v>209</v>
      </c>
    </row>
    <row ht="17.0" customHeight="1" x14ac:dyDescent="0.15" r="100" spans="1:23">
      <c r="A100" s="22">
        <v>20809</v>
      </c>
      <c r="B100" s="22" t="s">
        <v>1197</v>
      </c>
      <c r="C100" s="53">
        <v>546</v>
      </c>
      <c r="D100" s="45">
        <f>SUM(E100:S100)</f>
        <v>-215</v>
      </c>
      <c r="E100" s="53">
        <v>0</v>
      </c>
      <c r="F100" s="53">
        <v>0</v>
      </c>
      <c r="G100" s="53">
        <v>0</v>
      </c>
      <c r="H100" s="47">
        <v>0</v>
      </c>
      <c r="I100" s="48">
        <v>0</v>
      </c>
      <c r="J100" s="53">
        <v>0</v>
      </c>
      <c r="K100" s="53">
        <v>0</v>
      </c>
      <c r="L100" s="48">
        <v>0</v>
      </c>
      <c r="M100" s="53">
        <v>-23</v>
      </c>
      <c r="N100" s="53">
        <v>-192</v>
      </c>
      <c r="O100" s="48">
        <v>0</v>
      </c>
      <c r="P100" s="53">
        <v>0</v>
      </c>
      <c r="Q100" s="48">
        <v>0</v>
      </c>
      <c r="R100" s="53">
        <v>0</v>
      </c>
      <c r="S100" s="53">
        <v>0</v>
      </c>
      <c r="T100" s="45">
        <f>C100+D100</f>
        <v>331</v>
      </c>
      <c r="U100" s="45">
        <f>L02!C611</f>
        <v>318</v>
      </c>
      <c r="V100" s="45">
        <f>T100-U100</f>
        <v>13</v>
      </c>
      <c r="W100" s="48">
        <v>13</v>
      </c>
    </row>
    <row ht="17.0" customHeight="1" x14ac:dyDescent="0.15" r="101" spans="1:23">
      <c r="A101" s="22">
        <v>20810</v>
      </c>
      <c r="B101" s="22" t="s">
        <v>1204</v>
      </c>
      <c r="C101" s="53">
        <v>3805</v>
      </c>
      <c r="D101" s="45">
        <f>SUM(E101:S101)</f>
        <v>4692</v>
      </c>
      <c r="E101" s="53">
        <v>0</v>
      </c>
      <c r="F101" s="53">
        <v>593</v>
      </c>
      <c r="G101" s="53">
        <v>3548</v>
      </c>
      <c r="H101" s="47">
        <v>0</v>
      </c>
      <c r="I101" s="48">
        <v>0</v>
      </c>
      <c r="J101" s="53">
        <v>0</v>
      </c>
      <c r="K101" s="53">
        <v>0</v>
      </c>
      <c r="L101" s="48">
        <v>162</v>
      </c>
      <c r="M101" s="53">
        <v>834</v>
      </c>
      <c r="N101" s="53">
        <v>-445</v>
      </c>
      <c r="O101" s="48">
        <v>0</v>
      </c>
      <c r="P101" s="53">
        <v>0</v>
      </c>
      <c r="Q101" s="48">
        <v>0</v>
      </c>
      <c r="R101" s="53">
        <v>0</v>
      </c>
      <c r="S101" s="53">
        <v>0</v>
      </c>
      <c r="T101" s="45">
        <f>C101+D101</f>
        <v>8497</v>
      </c>
      <c r="U101" s="45">
        <f>L02!C618</f>
        <v>7241</v>
      </c>
      <c r="V101" s="45">
        <f>T101-U101</f>
        <v>1256</v>
      </c>
      <c r="W101" s="48">
        <v>1256</v>
      </c>
    </row>
    <row ht="17.0" customHeight="1" x14ac:dyDescent="0.15" r="102" spans="1:23">
      <c r="A102" s="22">
        <v>20811</v>
      </c>
      <c r="B102" s="22" t="s">
        <v>1212</v>
      </c>
      <c r="C102" s="53">
        <v>740</v>
      </c>
      <c r="D102" s="45">
        <f>SUM(E102:S102)</f>
        <v>94</v>
      </c>
      <c r="E102" s="53">
        <v>0</v>
      </c>
      <c r="F102" s="53">
        <v>152</v>
      </c>
      <c r="G102" s="53">
        <v>0</v>
      </c>
      <c r="H102" s="47">
        <v>0</v>
      </c>
      <c r="I102" s="48">
        <v>0</v>
      </c>
      <c r="J102" s="53">
        <v>0</v>
      </c>
      <c r="K102" s="53">
        <v>0</v>
      </c>
      <c r="L102" s="48">
        <v>0</v>
      </c>
      <c r="M102" s="53">
        <v>12</v>
      </c>
      <c r="N102" s="53">
        <v>-70</v>
      </c>
      <c r="O102" s="48">
        <v>0</v>
      </c>
      <c r="P102" s="53">
        <v>0</v>
      </c>
      <c r="Q102" s="48">
        <v>0</v>
      </c>
      <c r="R102" s="53">
        <v>0</v>
      </c>
      <c r="S102" s="53">
        <v>0</v>
      </c>
      <c r="T102" s="45">
        <f>C102+D102</f>
        <v>834</v>
      </c>
      <c r="U102" s="45">
        <f>L02!C626</f>
        <v>755</v>
      </c>
      <c r="V102" s="45">
        <f>T102-U102</f>
        <v>79</v>
      </c>
      <c r="W102" s="48">
        <v>79</v>
      </c>
    </row>
    <row ht="17.0" customHeight="1" x14ac:dyDescent="0.15" r="103" spans="1:23">
      <c r="A103" s="22">
        <v>20816</v>
      </c>
      <c r="B103" s="22" t="s">
        <v>1218</v>
      </c>
      <c r="C103" s="53">
        <v>38</v>
      </c>
      <c r="D103" s="45">
        <f>SUM(E103:S103)</f>
        <v>-9</v>
      </c>
      <c r="E103" s="53">
        <v>0</v>
      </c>
      <c r="F103" s="53">
        <v>0</v>
      </c>
      <c r="G103" s="53">
        <v>0</v>
      </c>
      <c r="H103" s="47">
        <v>0</v>
      </c>
      <c r="I103" s="48">
        <v>0</v>
      </c>
      <c r="J103" s="53">
        <v>0</v>
      </c>
      <c r="K103" s="53">
        <v>0</v>
      </c>
      <c r="L103" s="48">
        <v>0</v>
      </c>
      <c r="M103" s="53">
        <v>-1</v>
      </c>
      <c r="N103" s="53">
        <v>-8</v>
      </c>
      <c r="O103" s="48">
        <v>0</v>
      </c>
      <c r="P103" s="53">
        <v>0</v>
      </c>
      <c r="Q103" s="48">
        <v>0</v>
      </c>
      <c r="R103" s="53">
        <v>0</v>
      </c>
      <c r="S103" s="53">
        <v>0</v>
      </c>
      <c r="T103" s="45">
        <f>C103+D103</f>
        <v>29</v>
      </c>
      <c r="U103" s="45">
        <f>L02!C635</f>
        <v>29</v>
      </c>
      <c r="V103" s="45">
        <f>T103-U103</f>
        <v>0</v>
      </c>
      <c r="W103" s="48">
        <v>0</v>
      </c>
    </row>
    <row ht="17.0" customHeight="1" x14ac:dyDescent="0.15" r="104" spans="1:23">
      <c r="A104" s="22">
        <v>20819</v>
      </c>
      <c r="B104" s="22" t="s">
        <v>1220</v>
      </c>
      <c r="C104" s="53">
        <v>6114</v>
      </c>
      <c r="D104" s="45">
        <f>SUM(E104:S104)</f>
        <v>977</v>
      </c>
      <c r="E104" s="53">
        <v>0</v>
      </c>
      <c r="F104" s="53">
        <v>1699</v>
      </c>
      <c r="G104" s="53">
        <v>0</v>
      </c>
      <c r="H104" s="47">
        <v>0</v>
      </c>
      <c r="I104" s="48">
        <v>0</v>
      </c>
      <c r="J104" s="53">
        <v>0</v>
      </c>
      <c r="K104" s="53">
        <v>0</v>
      </c>
      <c r="L104" s="48">
        <v>0</v>
      </c>
      <c r="M104" s="53">
        <v>-183</v>
      </c>
      <c r="N104" s="53">
        <v>-539</v>
      </c>
      <c r="O104" s="48">
        <v>0</v>
      </c>
      <c r="P104" s="53">
        <v>0</v>
      </c>
      <c r="Q104" s="48">
        <v>0</v>
      </c>
      <c r="R104" s="53">
        <v>0</v>
      </c>
      <c r="S104" s="53">
        <v>0</v>
      </c>
      <c r="T104" s="45">
        <f>C104+D104</f>
        <v>7091</v>
      </c>
      <c r="U104" s="45">
        <f>L02!C641</f>
        <v>5878</v>
      </c>
      <c r="V104" s="45">
        <f>T104-U104</f>
        <v>1213</v>
      </c>
      <c r="W104" s="48">
        <v>1213</v>
      </c>
    </row>
    <row ht="17.0" customHeight="1" x14ac:dyDescent="0.15" r="105" spans="1:23">
      <c r="A105" s="22">
        <v>20820</v>
      </c>
      <c r="B105" s="22" t="s">
        <v>1223</v>
      </c>
      <c r="C105" s="53">
        <v>1974</v>
      </c>
      <c r="D105" s="45">
        <f>SUM(E105:S105)</f>
        <v>-395</v>
      </c>
      <c r="E105" s="53">
        <v>0</v>
      </c>
      <c r="F105" s="53">
        <v>0</v>
      </c>
      <c r="G105" s="53">
        <v>0</v>
      </c>
      <c r="H105" s="47">
        <v>0</v>
      </c>
      <c r="I105" s="48">
        <v>0</v>
      </c>
      <c r="J105" s="53">
        <v>0</v>
      </c>
      <c r="K105" s="53">
        <v>0</v>
      </c>
      <c r="L105" s="48">
        <v>0</v>
      </c>
      <c r="M105" s="53">
        <v>0</v>
      </c>
      <c r="N105" s="53">
        <v>-395</v>
      </c>
      <c r="O105" s="48">
        <v>0</v>
      </c>
      <c r="P105" s="53">
        <v>0</v>
      </c>
      <c r="Q105" s="48">
        <v>0</v>
      </c>
      <c r="R105" s="53">
        <v>0</v>
      </c>
      <c r="S105" s="53">
        <v>0</v>
      </c>
      <c r="T105" s="45">
        <f>C105+D105</f>
        <v>1579</v>
      </c>
      <c r="U105" s="45">
        <f>L02!C644</f>
        <v>1084</v>
      </c>
      <c r="V105" s="45">
        <f>T105-U105</f>
        <v>495</v>
      </c>
      <c r="W105" s="48">
        <v>495</v>
      </c>
    </row>
    <row ht="17.0" customHeight="1" x14ac:dyDescent="0.15" r="106" spans="1:23">
      <c r="A106" s="22">
        <v>20821</v>
      </c>
      <c r="B106" s="22" t="s">
        <v>1226</v>
      </c>
      <c r="C106" s="53">
        <v>2790</v>
      </c>
      <c r="D106" s="45">
        <f>SUM(E106:S106)</f>
        <v>-771</v>
      </c>
      <c r="E106" s="53">
        <v>0</v>
      </c>
      <c r="F106" s="53">
        <v>0</v>
      </c>
      <c r="G106" s="53">
        <v>0</v>
      </c>
      <c r="H106" s="47">
        <v>0</v>
      </c>
      <c r="I106" s="48">
        <v>0</v>
      </c>
      <c r="J106" s="53">
        <v>0</v>
      </c>
      <c r="K106" s="53">
        <v>0</v>
      </c>
      <c r="L106" s="48">
        <v>0</v>
      </c>
      <c r="M106" s="53">
        <v>0</v>
      </c>
      <c r="N106" s="53">
        <v>-771</v>
      </c>
      <c r="O106" s="48">
        <v>0</v>
      </c>
      <c r="P106" s="53">
        <v>0</v>
      </c>
      <c r="Q106" s="48">
        <v>0</v>
      </c>
      <c r="R106" s="53">
        <v>0</v>
      </c>
      <c r="S106" s="53">
        <v>0</v>
      </c>
      <c r="T106" s="45">
        <f>C106+D106</f>
        <v>2019</v>
      </c>
      <c r="U106" s="45">
        <f>L02!C647</f>
        <v>2019</v>
      </c>
      <c r="V106" s="45">
        <f>T106-U106</f>
        <v>0</v>
      </c>
      <c r="W106" s="48">
        <v>0</v>
      </c>
    </row>
    <row ht="17.0" customHeight="1" x14ac:dyDescent="0.15" r="107" spans="1:23">
      <c r="A107" s="22">
        <v>20824</v>
      </c>
      <c r="B107" s="22" t="s">
        <v>1229</v>
      </c>
      <c r="C107" s="53">
        <v>0</v>
      </c>
      <c r="D107" s="45">
        <f>SUM(E107:S107)</f>
        <v>0</v>
      </c>
      <c r="E107" s="53">
        <v>0</v>
      </c>
      <c r="F107" s="53">
        <v>0</v>
      </c>
      <c r="G107" s="53">
        <v>0</v>
      </c>
      <c r="H107" s="47">
        <v>0</v>
      </c>
      <c r="I107" s="48">
        <v>0</v>
      </c>
      <c r="J107" s="53">
        <v>0</v>
      </c>
      <c r="K107" s="53">
        <v>0</v>
      </c>
      <c r="L107" s="48">
        <v>0</v>
      </c>
      <c r="M107" s="53">
        <v>0</v>
      </c>
      <c r="N107" s="53">
        <v>0</v>
      </c>
      <c r="O107" s="48">
        <v>0</v>
      </c>
      <c r="P107" s="53">
        <v>0</v>
      </c>
      <c r="Q107" s="48">
        <v>0</v>
      </c>
      <c r="R107" s="53">
        <v>0</v>
      </c>
      <c r="S107" s="53">
        <v>0</v>
      </c>
      <c r="T107" s="45">
        <f>C107+D107</f>
        <v>0</v>
      </c>
      <c r="U107" s="45">
        <f>L02!C650</f>
        <v>0</v>
      </c>
      <c r="V107" s="45">
        <f>T107-U107</f>
        <v>0</v>
      </c>
      <c r="W107" s="48">
        <v>0</v>
      </c>
    </row>
    <row ht="17.0" customHeight="1" x14ac:dyDescent="0.15" r="108" spans="1:23">
      <c r="A108" s="22">
        <v>20825</v>
      </c>
      <c r="B108" s="22" t="s">
        <v>1232</v>
      </c>
      <c r="C108" s="53">
        <v>44</v>
      </c>
      <c r="D108" s="45">
        <f>SUM(E108:S108)</f>
        <v>-21</v>
      </c>
      <c r="E108" s="53">
        <v>0</v>
      </c>
      <c r="F108" s="53">
        <v>0</v>
      </c>
      <c r="G108" s="53">
        <v>0</v>
      </c>
      <c r="H108" s="47">
        <v>0</v>
      </c>
      <c r="I108" s="48">
        <v>0</v>
      </c>
      <c r="J108" s="53">
        <v>0</v>
      </c>
      <c r="K108" s="53">
        <v>0</v>
      </c>
      <c r="L108" s="48">
        <v>0</v>
      </c>
      <c r="M108" s="53">
        <v>0</v>
      </c>
      <c r="N108" s="53">
        <v>-21</v>
      </c>
      <c r="O108" s="48">
        <v>0</v>
      </c>
      <c r="P108" s="53">
        <v>0</v>
      </c>
      <c r="Q108" s="48">
        <v>0</v>
      </c>
      <c r="R108" s="53">
        <v>0</v>
      </c>
      <c r="S108" s="53">
        <v>0</v>
      </c>
      <c r="T108" s="45">
        <f>C108+D108</f>
        <v>23</v>
      </c>
      <c r="U108" s="45">
        <f>L02!C653</f>
        <v>23</v>
      </c>
      <c r="V108" s="45">
        <f>T108-U108</f>
        <v>0</v>
      </c>
      <c r="W108" s="48">
        <v>0</v>
      </c>
    </row>
    <row ht="17.0" customHeight="1" x14ac:dyDescent="0.15" r="109" spans="1:23">
      <c r="A109" s="22">
        <v>20826</v>
      </c>
      <c r="B109" s="22" t="s">
        <v>1235</v>
      </c>
      <c r="C109" s="53">
        <v>9309</v>
      </c>
      <c r="D109" s="45">
        <f>SUM(E109:S109)</f>
        <v>65</v>
      </c>
      <c r="E109" s="53">
        <v>0</v>
      </c>
      <c r="F109" s="53">
        <v>1375</v>
      </c>
      <c r="G109" s="53">
        <v>0</v>
      </c>
      <c r="H109" s="47">
        <v>0</v>
      </c>
      <c r="I109" s="48">
        <v>0</v>
      </c>
      <c r="J109" s="53">
        <v>0</v>
      </c>
      <c r="K109" s="53">
        <v>0</v>
      </c>
      <c r="L109" s="48">
        <v>0</v>
      </c>
      <c r="M109" s="53">
        <v>-417</v>
      </c>
      <c r="N109" s="53">
        <v>-893</v>
      </c>
      <c r="O109" s="48">
        <v>0</v>
      </c>
      <c r="P109" s="53">
        <v>0</v>
      </c>
      <c r="Q109" s="48">
        <v>0</v>
      </c>
      <c r="R109" s="53">
        <v>0</v>
      </c>
      <c r="S109" s="53">
        <v>0</v>
      </c>
      <c r="T109" s="45">
        <f>C109+D109</f>
        <v>9374</v>
      </c>
      <c r="U109" s="45">
        <f>L02!C656</f>
        <v>9374</v>
      </c>
      <c r="V109" s="45">
        <f>T109-U109</f>
        <v>0</v>
      </c>
      <c r="W109" s="48">
        <v>0</v>
      </c>
    </row>
    <row ht="17.25" customHeight="1" x14ac:dyDescent="0.15" r="110" spans="1:23">
      <c r="A110" s="22">
        <v>20827</v>
      </c>
      <c r="B110" s="22" t="s">
        <v>1239</v>
      </c>
      <c r="C110" s="53">
        <v>7</v>
      </c>
      <c r="D110" s="45">
        <f>SUM(E110:S110)</f>
        <v>847</v>
      </c>
      <c r="E110" s="53">
        <v>0</v>
      </c>
      <c r="F110" s="53">
        <v>181</v>
      </c>
      <c r="G110" s="53">
        <v>0</v>
      </c>
      <c r="H110" s="47">
        <v>0</v>
      </c>
      <c r="I110" s="48">
        <v>0</v>
      </c>
      <c r="J110" s="53">
        <v>0</v>
      </c>
      <c r="K110" s="53">
        <v>0</v>
      </c>
      <c r="L110" s="48">
        <v>0</v>
      </c>
      <c r="M110" s="53">
        <v>668</v>
      </c>
      <c r="N110" s="53">
        <v>-2</v>
      </c>
      <c r="O110" s="48">
        <v>0</v>
      </c>
      <c r="P110" s="53">
        <v>0</v>
      </c>
      <c r="Q110" s="48">
        <v>0</v>
      </c>
      <c r="R110" s="53">
        <v>0</v>
      </c>
      <c r="S110" s="53">
        <v>0</v>
      </c>
      <c r="T110" s="45">
        <f>C110+D110</f>
        <v>854</v>
      </c>
      <c r="U110" s="45">
        <f>L02!C660</f>
        <v>854</v>
      </c>
      <c r="V110" s="45">
        <f>T110-U110</f>
        <v>0</v>
      </c>
      <c r="W110" s="48">
        <v>0</v>
      </c>
    </row>
    <row ht="17.0" customHeight="1" x14ac:dyDescent="0.15" r="111" spans="1:23">
      <c r="A111" s="22">
        <v>20828</v>
      </c>
      <c r="B111" s="22" t="s">
        <v>1243</v>
      </c>
      <c r="C111" s="53">
        <v>519</v>
      </c>
      <c r="D111" s="45">
        <f>SUM(E111:S111)</f>
        <v>-127</v>
      </c>
      <c r="E111" s="53">
        <v>0</v>
      </c>
      <c r="F111" s="53">
        <v>0</v>
      </c>
      <c r="G111" s="53">
        <v>0</v>
      </c>
      <c r="H111" s="47">
        <v>0</v>
      </c>
      <c r="I111" s="48">
        <v>0</v>
      </c>
      <c r="J111" s="53">
        <v>0</v>
      </c>
      <c r="K111" s="53">
        <v>0</v>
      </c>
      <c r="L111" s="48">
        <v>0</v>
      </c>
      <c r="M111" s="53">
        <v>58</v>
      </c>
      <c r="N111" s="53">
        <v>-185</v>
      </c>
      <c r="O111" s="48">
        <v>0</v>
      </c>
      <c r="P111" s="53">
        <v>0</v>
      </c>
      <c r="Q111" s="48">
        <v>0</v>
      </c>
      <c r="R111" s="53">
        <v>0</v>
      </c>
      <c r="S111" s="53">
        <v>0</v>
      </c>
      <c r="T111" s="45">
        <f>C111+D111</f>
        <v>392</v>
      </c>
      <c r="U111" s="45">
        <f>L02!C664</f>
        <v>392</v>
      </c>
      <c r="V111" s="45">
        <f>T111-U111</f>
        <v>0</v>
      </c>
      <c r="W111" s="48">
        <v>0</v>
      </c>
    </row>
    <row ht="17.0" customHeight="1" x14ac:dyDescent="0.15" r="112" spans="1:23">
      <c r="A112" s="22">
        <v>20830</v>
      </c>
      <c r="B112" s="22" t="s">
        <v>1247</v>
      </c>
      <c r="C112" s="53">
        <v>0</v>
      </c>
      <c r="D112" s="45">
        <f>SUM(E112:S112)</f>
        <v>0</v>
      </c>
      <c r="E112" s="53">
        <v>0</v>
      </c>
      <c r="F112" s="53">
        <v>0</v>
      </c>
      <c r="G112" s="53">
        <v>0</v>
      </c>
      <c r="H112" s="47">
        <v>0</v>
      </c>
      <c r="I112" s="48">
        <v>0</v>
      </c>
      <c r="J112" s="53">
        <v>0</v>
      </c>
      <c r="K112" s="53">
        <v>0</v>
      </c>
      <c r="L112" s="48">
        <v>0</v>
      </c>
      <c r="M112" s="53">
        <v>0</v>
      </c>
      <c r="N112" s="53">
        <v>0</v>
      </c>
      <c r="O112" s="48">
        <v>0</v>
      </c>
      <c r="P112" s="53">
        <v>0</v>
      </c>
      <c r="Q112" s="48">
        <v>0</v>
      </c>
      <c r="R112" s="53">
        <v>0</v>
      </c>
      <c r="S112" s="53">
        <v>0</v>
      </c>
      <c r="T112" s="45">
        <f>C112+D112</f>
        <v>0</v>
      </c>
      <c r="U112" s="45">
        <f>L02!C672</f>
        <v>0</v>
      </c>
      <c r="V112" s="45">
        <f>T112-U112</f>
        <v>0</v>
      </c>
      <c r="W112" s="48">
        <v>0</v>
      </c>
    </row>
    <row ht="17.0" customHeight="1" x14ac:dyDescent="0.15" r="113" spans="1:23">
      <c r="A113" s="22">
        <v>20899</v>
      </c>
      <c r="B113" s="22" t="s">
        <v>2110</v>
      </c>
      <c r="C113" s="53">
        <v>177</v>
      </c>
      <c r="D113" s="45">
        <f>SUM(E113:S113)</f>
        <v>-147</v>
      </c>
      <c r="E113" s="53">
        <v>0</v>
      </c>
      <c r="F113" s="53">
        <v>0</v>
      </c>
      <c r="G113" s="53">
        <v>0</v>
      </c>
      <c r="H113" s="47">
        <v>0</v>
      </c>
      <c r="I113" s="48">
        <v>0</v>
      </c>
      <c r="J113" s="53">
        <v>0</v>
      </c>
      <c r="K113" s="53">
        <v>0</v>
      </c>
      <c r="L113" s="48">
        <v>0</v>
      </c>
      <c r="M113" s="53">
        <v>-139</v>
      </c>
      <c r="N113" s="53">
        <v>-8</v>
      </c>
      <c r="O113" s="48">
        <v>0</v>
      </c>
      <c r="P113" s="53">
        <v>0</v>
      </c>
      <c r="Q113" s="48">
        <v>0</v>
      </c>
      <c r="R113" s="53">
        <v>0</v>
      </c>
      <c r="S113" s="53">
        <v>0</v>
      </c>
      <c r="T113" s="45">
        <f>C113+D113</f>
        <v>30</v>
      </c>
      <c r="U113" s="45">
        <f>L02!C675</f>
        <v>24</v>
      </c>
      <c r="V113" s="45">
        <f>T113-U113</f>
        <v>6</v>
      </c>
      <c r="W113" s="48">
        <v>6</v>
      </c>
    </row>
    <row ht="17.0" customHeight="1" x14ac:dyDescent="0.15" r="114" spans="1:23">
      <c r="A114" s="22">
        <v>210</v>
      </c>
      <c r="B114" s="46" t="s">
        <v>1252</v>
      </c>
      <c r="C114" s="45">
        <f>SUM(C115:C127)</f>
        <v>31304</v>
      </c>
      <c r="D114" s="45">
        <f>SUM(D115:D127)</f>
        <v>-896</v>
      </c>
      <c r="E114" s="45">
        <f>SUM(E115:E127)</f>
        <v>0</v>
      </c>
      <c r="F114" s="45">
        <f>SUM(F115:F127)</f>
        <v>5005</v>
      </c>
      <c r="G114" s="45">
        <f>SUM(G115:G127)</f>
        <v>196</v>
      </c>
      <c r="H114" s="45">
        <f>SUM(H115:H127)</f>
        <v>0</v>
      </c>
      <c r="I114" s="45">
        <f>SUM(I115:I127)</f>
        <v>0</v>
      </c>
      <c r="J114" s="45">
        <f>SUM(J115:J127)</f>
        <v>0</v>
      </c>
      <c r="K114" s="45">
        <f>SUM(K115:K127)</f>
        <v>0</v>
      </c>
      <c r="L114" s="45">
        <f>SUM(L115:L127)</f>
        <v>15</v>
      </c>
      <c r="M114" s="45">
        <f>SUM(M115:M127)</f>
        <v>-2488</v>
      </c>
      <c r="N114" s="45">
        <f>SUM(N115:N127)</f>
        <v>-3624</v>
      </c>
      <c r="O114" s="45">
        <f>SUM(O115:O127)</f>
        <v>0</v>
      </c>
      <c r="P114" s="45">
        <f>SUM(P115:P127)</f>
        <v>0</v>
      </c>
      <c r="Q114" s="45">
        <f>SUM(Q115:Q127)</f>
        <v>0</v>
      </c>
      <c r="R114" s="45">
        <f>SUM(R115:R127)</f>
        <v>0</v>
      </c>
      <c r="S114" s="45">
        <f>SUM(S115:S127)</f>
        <v>0</v>
      </c>
      <c r="T114" s="45">
        <f>SUM(T115:T127)</f>
        <v>30408</v>
      </c>
      <c r="U114" s="45">
        <f>SUM(U115:U127)</f>
        <v>28949</v>
      </c>
      <c r="V114" s="45">
        <f>SUM(V115:V127)</f>
        <v>1459</v>
      </c>
      <c r="W114" s="45">
        <f>SUM(W115:W127)</f>
        <v>1459</v>
      </c>
    </row>
    <row ht="17.0" customHeight="1" x14ac:dyDescent="0.15" r="115" spans="1:23">
      <c r="A115" s="22">
        <v>21001</v>
      </c>
      <c r="B115" s="22" t="s">
        <v>1253</v>
      </c>
      <c r="C115" s="53">
        <v>2807</v>
      </c>
      <c r="D115" s="45">
        <f>SUM(E115:S115)</f>
        <v>549</v>
      </c>
      <c r="E115" s="53">
        <v>0</v>
      </c>
      <c r="F115" s="53">
        <v>2829</v>
      </c>
      <c r="G115" s="53">
        <v>175</v>
      </c>
      <c r="H115" s="47">
        <v>0</v>
      </c>
      <c r="I115" s="48">
        <v>0</v>
      </c>
      <c r="J115" s="53">
        <v>0</v>
      </c>
      <c r="K115" s="53">
        <v>0</v>
      </c>
      <c r="L115" s="48">
        <v>0</v>
      </c>
      <c r="M115" s="53">
        <v>-1999</v>
      </c>
      <c r="N115" s="53">
        <v>-456</v>
      </c>
      <c r="O115" s="48">
        <v>0</v>
      </c>
      <c r="P115" s="53">
        <v>0</v>
      </c>
      <c r="Q115" s="48">
        <v>0</v>
      </c>
      <c r="R115" s="53">
        <v>0</v>
      </c>
      <c r="S115" s="53">
        <v>0</v>
      </c>
      <c r="T115" s="45">
        <f>C115+D115</f>
        <v>3356</v>
      </c>
      <c r="U115" s="45">
        <f>L02!C678</f>
        <v>3353</v>
      </c>
      <c r="V115" s="45">
        <f>T115-U115</f>
        <v>3</v>
      </c>
      <c r="W115" s="48">
        <v>3</v>
      </c>
    </row>
    <row ht="17.0" customHeight="1" x14ac:dyDescent="0.15" r="116" spans="1:23">
      <c r="A116" s="22">
        <v>21002</v>
      </c>
      <c r="B116" s="22" t="s">
        <v>1255</v>
      </c>
      <c r="C116" s="53">
        <v>6023</v>
      </c>
      <c r="D116" s="45">
        <f>SUM(E116:S116)</f>
        <v>-522</v>
      </c>
      <c r="E116" s="53">
        <v>0</v>
      </c>
      <c r="F116" s="53">
        <v>12</v>
      </c>
      <c r="G116" s="53">
        <v>0</v>
      </c>
      <c r="H116" s="47">
        <v>0</v>
      </c>
      <c r="I116" s="48">
        <v>0</v>
      </c>
      <c r="J116" s="53">
        <v>0</v>
      </c>
      <c r="K116" s="53">
        <v>0</v>
      </c>
      <c r="L116" s="48">
        <v>15</v>
      </c>
      <c r="M116" s="53">
        <v>211</v>
      </c>
      <c r="N116" s="53">
        <v>-760</v>
      </c>
      <c r="O116" s="48">
        <v>0</v>
      </c>
      <c r="P116" s="53">
        <v>0</v>
      </c>
      <c r="Q116" s="48">
        <v>0</v>
      </c>
      <c r="R116" s="53">
        <v>0</v>
      </c>
      <c r="S116" s="53">
        <v>0</v>
      </c>
      <c r="T116" s="45">
        <f>C116+D116</f>
        <v>5501</v>
      </c>
      <c r="U116" s="45">
        <f>L02!C683</f>
        <v>5495</v>
      </c>
      <c r="V116" s="45">
        <f>T116-U116</f>
        <v>6</v>
      </c>
      <c r="W116" s="48">
        <v>6</v>
      </c>
    </row>
    <row ht="17.0" customHeight="1" x14ac:dyDescent="0.15" r="117" spans="1:23">
      <c r="A117" s="22">
        <v>21003</v>
      </c>
      <c r="B117" s="22" t="s">
        <v>1270</v>
      </c>
      <c r="C117" s="53">
        <v>5792</v>
      </c>
      <c r="D117" s="45">
        <f>SUM(E117:S117)</f>
        <v>-1074</v>
      </c>
      <c r="E117" s="53">
        <v>0</v>
      </c>
      <c r="F117" s="53">
        <v>20</v>
      </c>
      <c r="G117" s="53">
        <v>0</v>
      </c>
      <c r="H117" s="47">
        <v>0</v>
      </c>
      <c r="I117" s="48">
        <v>0</v>
      </c>
      <c r="J117" s="53">
        <v>0</v>
      </c>
      <c r="K117" s="53">
        <v>0</v>
      </c>
      <c r="L117" s="48">
        <v>0</v>
      </c>
      <c r="M117" s="53">
        <v>-36</v>
      </c>
      <c r="N117" s="53">
        <v>-1058</v>
      </c>
      <c r="O117" s="48">
        <v>0</v>
      </c>
      <c r="P117" s="53">
        <v>0</v>
      </c>
      <c r="Q117" s="48">
        <v>0</v>
      </c>
      <c r="R117" s="53">
        <v>0</v>
      </c>
      <c r="S117" s="53">
        <v>0</v>
      </c>
      <c r="T117" s="45">
        <f>C117+D117</f>
        <v>4718</v>
      </c>
      <c r="U117" s="45">
        <f>L02!C698</f>
        <v>4700</v>
      </c>
      <c r="V117" s="45">
        <f>T117-U117</f>
        <v>18</v>
      </c>
      <c r="W117" s="48">
        <v>18</v>
      </c>
    </row>
    <row ht="17.25" customHeight="1" x14ac:dyDescent="0.15" r="118" spans="1:23">
      <c r="A118" s="22">
        <v>21004</v>
      </c>
      <c r="B118" s="22" t="s">
        <v>1274</v>
      </c>
      <c r="C118" s="53">
        <v>6288</v>
      </c>
      <c r="D118" s="45">
        <f>SUM(E118:S118)</f>
        <v>1118</v>
      </c>
      <c r="E118" s="53">
        <v>0</v>
      </c>
      <c r="F118" s="53">
        <v>1758</v>
      </c>
      <c r="G118" s="53">
        <v>21</v>
      </c>
      <c r="H118" s="47">
        <v>0</v>
      </c>
      <c r="I118" s="48">
        <v>0</v>
      </c>
      <c r="J118" s="53">
        <v>0</v>
      </c>
      <c r="K118" s="53">
        <v>0</v>
      </c>
      <c r="L118" s="48">
        <v>0</v>
      </c>
      <c r="M118" s="53">
        <v>261</v>
      </c>
      <c r="N118" s="53">
        <v>-922</v>
      </c>
      <c r="O118" s="48">
        <v>0</v>
      </c>
      <c r="P118" s="53">
        <v>0</v>
      </c>
      <c r="Q118" s="48">
        <v>0</v>
      </c>
      <c r="R118" s="53">
        <v>0</v>
      </c>
      <c r="S118" s="53">
        <v>0</v>
      </c>
      <c r="T118" s="45">
        <f>C118+D118</f>
        <v>7406</v>
      </c>
      <c r="U118" s="45">
        <f>L02!C702</f>
        <v>6198</v>
      </c>
      <c r="V118" s="45">
        <f>T118-U118</f>
        <v>1208</v>
      </c>
      <c r="W118" s="48">
        <v>1208</v>
      </c>
    </row>
    <row ht="17.0" customHeight="1" x14ac:dyDescent="0.15" r="119" spans="1:23">
      <c r="A119" s="22">
        <v>21006</v>
      </c>
      <c r="B119" s="22" t="s">
        <v>1286</v>
      </c>
      <c r="C119" s="53">
        <v>81</v>
      </c>
      <c r="D119" s="45">
        <f>SUM(E119:S119)</f>
        <v>28</v>
      </c>
      <c r="E119" s="53">
        <v>0</v>
      </c>
      <c r="F119" s="53">
        <v>0</v>
      </c>
      <c r="G119" s="53">
        <v>0</v>
      </c>
      <c r="H119" s="47">
        <v>0</v>
      </c>
      <c r="I119" s="48">
        <v>0</v>
      </c>
      <c r="J119" s="53">
        <v>0</v>
      </c>
      <c r="K119" s="53">
        <v>0</v>
      </c>
      <c r="L119" s="48">
        <v>0</v>
      </c>
      <c r="M119" s="53">
        <v>28</v>
      </c>
      <c r="N119" s="53">
        <v>0</v>
      </c>
      <c r="O119" s="48">
        <v>0</v>
      </c>
      <c r="P119" s="53">
        <v>0</v>
      </c>
      <c r="Q119" s="48">
        <v>0</v>
      </c>
      <c r="R119" s="53">
        <v>0</v>
      </c>
      <c r="S119" s="53">
        <v>0</v>
      </c>
      <c r="T119" s="45">
        <f>C119+D119</f>
        <v>109</v>
      </c>
      <c r="U119" s="45">
        <f>L02!C714</f>
        <v>109</v>
      </c>
      <c r="V119" s="45">
        <f>T119-U119</f>
        <v>0</v>
      </c>
      <c r="W119" s="48">
        <v>0</v>
      </c>
    </row>
    <row ht="17.0" customHeight="1" x14ac:dyDescent="0.15" r="120" spans="1:23">
      <c r="A120" s="22">
        <v>21007</v>
      </c>
      <c r="B120" s="22" t="s">
        <v>1289</v>
      </c>
      <c r="C120" s="53">
        <v>586</v>
      </c>
      <c r="D120" s="45">
        <f>SUM(E120:S120)</f>
        <v>-64</v>
      </c>
      <c r="E120" s="53">
        <v>0</v>
      </c>
      <c r="F120" s="53">
        <v>113</v>
      </c>
      <c r="G120" s="53">
        <v>0</v>
      </c>
      <c r="H120" s="47">
        <v>0</v>
      </c>
      <c r="I120" s="48">
        <v>0</v>
      </c>
      <c r="J120" s="53">
        <v>0</v>
      </c>
      <c r="K120" s="53">
        <v>0</v>
      </c>
      <c r="L120" s="48">
        <v>0</v>
      </c>
      <c r="M120" s="53">
        <v>-100</v>
      </c>
      <c r="N120" s="53">
        <v>-77</v>
      </c>
      <c r="O120" s="48">
        <v>0</v>
      </c>
      <c r="P120" s="53">
        <v>0</v>
      </c>
      <c r="Q120" s="48">
        <v>0</v>
      </c>
      <c r="R120" s="53">
        <v>0</v>
      </c>
      <c r="S120" s="53">
        <v>0</v>
      </c>
      <c r="T120" s="45">
        <f>C120+D120</f>
        <v>522</v>
      </c>
      <c r="U120" s="45">
        <f>L02!C717</f>
        <v>475</v>
      </c>
      <c r="V120" s="45">
        <f>T120-U120</f>
        <v>47</v>
      </c>
      <c r="W120" s="48">
        <v>47</v>
      </c>
    </row>
    <row ht="17.0" customHeight="1" x14ac:dyDescent="0.15" r="121" spans="1:23">
      <c r="A121" s="22">
        <v>21011</v>
      </c>
      <c r="B121" s="22" t="s">
        <v>1293</v>
      </c>
      <c r="C121" s="53">
        <v>4537</v>
      </c>
      <c r="D121" s="45">
        <f>SUM(E121:S121)</f>
        <v>-867</v>
      </c>
      <c r="E121" s="53">
        <v>0</v>
      </c>
      <c r="F121" s="53">
        <v>0</v>
      </c>
      <c r="G121" s="53">
        <v>0</v>
      </c>
      <c r="H121" s="47">
        <v>0</v>
      </c>
      <c r="I121" s="48">
        <v>0</v>
      </c>
      <c r="J121" s="53">
        <v>0</v>
      </c>
      <c r="K121" s="53">
        <v>0</v>
      </c>
      <c r="L121" s="48">
        <v>0</v>
      </c>
      <c r="M121" s="53">
        <v>-804</v>
      </c>
      <c r="N121" s="53">
        <v>-63</v>
      </c>
      <c r="O121" s="48">
        <v>0</v>
      </c>
      <c r="P121" s="53">
        <v>0</v>
      </c>
      <c r="Q121" s="48">
        <v>0</v>
      </c>
      <c r="R121" s="53">
        <v>0</v>
      </c>
      <c r="S121" s="53">
        <v>0</v>
      </c>
      <c r="T121" s="45">
        <f>C121+D121</f>
        <v>3670</v>
      </c>
      <c r="U121" s="45">
        <f>L02!C721</f>
        <v>3557</v>
      </c>
      <c r="V121" s="45">
        <f>T121-U121</f>
        <v>113</v>
      </c>
      <c r="W121" s="48">
        <v>113</v>
      </c>
    </row>
    <row ht="17.0" customHeight="1" x14ac:dyDescent="0.15" r="122" spans="1:23">
      <c r="A122" s="22">
        <v>21012</v>
      </c>
      <c r="B122" s="22" t="s">
        <v>1298</v>
      </c>
      <c r="C122" s="53">
        <v>774</v>
      </c>
      <c r="D122" s="45">
        <f>SUM(E122:S122)</f>
        <v>-34</v>
      </c>
      <c r="E122" s="53">
        <v>0</v>
      </c>
      <c r="F122" s="53">
        <v>0</v>
      </c>
      <c r="G122" s="53">
        <v>0</v>
      </c>
      <c r="H122" s="47">
        <v>0</v>
      </c>
      <c r="I122" s="48">
        <v>0</v>
      </c>
      <c r="J122" s="53">
        <v>0</v>
      </c>
      <c r="K122" s="53">
        <v>0</v>
      </c>
      <c r="L122" s="48">
        <v>0</v>
      </c>
      <c r="M122" s="53">
        <v>0</v>
      </c>
      <c r="N122" s="53">
        <v>-34</v>
      </c>
      <c r="O122" s="48">
        <v>0</v>
      </c>
      <c r="P122" s="53">
        <v>0</v>
      </c>
      <c r="Q122" s="48">
        <v>0</v>
      </c>
      <c r="R122" s="53">
        <v>0</v>
      </c>
      <c r="S122" s="53">
        <v>0</v>
      </c>
      <c r="T122" s="45">
        <f>C122+D122</f>
        <v>740</v>
      </c>
      <c r="U122" s="45">
        <f>L02!C726</f>
        <v>740</v>
      </c>
      <c r="V122" s="45">
        <f>T122-U122</f>
        <v>0</v>
      </c>
      <c r="W122" s="48">
        <v>0</v>
      </c>
    </row>
    <row ht="17.0" customHeight="1" x14ac:dyDescent="0.15" r="123" spans="1:23">
      <c r="A123" s="22">
        <v>21013</v>
      </c>
      <c r="B123" s="22" t="s">
        <v>1302</v>
      </c>
      <c r="C123" s="53">
        <v>3383</v>
      </c>
      <c r="D123" s="45">
        <f>SUM(E123:S123)</f>
        <v>133</v>
      </c>
      <c r="E123" s="53">
        <v>0</v>
      </c>
      <c r="F123" s="53">
        <v>133</v>
      </c>
      <c r="G123" s="53">
        <v>0</v>
      </c>
      <c r="H123" s="47">
        <v>0</v>
      </c>
      <c r="I123" s="48">
        <v>0</v>
      </c>
      <c r="J123" s="53">
        <v>0</v>
      </c>
      <c r="K123" s="53">
        <v>0</v>
      </c>
      <c r="L123" s="48">
        <v>0</v>
      </c>
      <c r="M123" s="53">
        <v>0</v>
      </c>
      <c r="N123" s="53">
        <v>0</v>
      </c>
      <c r="O123" s="48">
        <v>0</v>
      </c>
      <c r="P123" s="53">
        <v>0</v>
      </c>
      <c r="Q123" s="48">
        <v>0</v>
      </c>
      <c r="R123" s="53">
        <v>0</v>
      </c>
      <c r="S123" s="53">
        <v>0</v>
      </c>
      <c r="T123" s="45">
        <f>C123+D123</f>
        <v>3516</v>
      </c>
      <c r="U123" s="45">
        <f>L02!C730</f>
        <v>3516</v>
      </c>
      <c r="V123" s="45">
        <f>T123-U123</f>
        <v>0</v>
      </c>
      <c r="W123" s="48">
        <v>0</v>
      </c>
    </row>
    <row ht="17.0" customHeight="1" x14ac:dyDescent="0.15" r="124" spans="1:23">
      <c r="A124" s="22">
        <v>21014</v>
      </c>
      <c r="B124" s="22" t="s">
        <v>1306</v>
      </c>
      <c r="C124" s="53">
        <v>197</v>
      </c>
      <c r="D124" s="45">
        <f>SUM(E124:S124)</f>
        <v>-82</v>
      </c>
      <c r="E124" s="53">
        <v>0</v>
      </c>
      <c r="F124" s="53">
        <v>14</v>
      </c>
      <c r="G124" s="53">
        <v>0</v>
      </c>
      <c r="H124" s="47">
        <v>0</v>
      </c>
      <c r="I124" s="48">
        <v>0</v>
      </c>
      <c r="J124" s="53">
        <v>0</v>
      </c>
      <c r="K124" s="53">
        <v>0</v>
      </c>
      <c r="L124" s="48">
        <v>0</v>
      </c>
      <c r="M124" s="53">
        <v>-1</v>
      </c>
      <c r="N124" s="53">
        <v>-95</v>
      </c>
      <c r="O124" s="48">
        <v>0</v>
      </c>
      <c r="P124" s="53">
        <v>0</v>
      </c>
      <c r="Q124" s="48">
        <v>0</v>
      </c>
      <c r="R124" s="53">
        <v>0</v>
      </c>
      <c r="S124" s="53">
        <v>0</v>
      </c>
      <c r="T124" s="45">
        <f>C124+D124</f>
        <v>115</v>
      </c>
      <c r="U124" s="45">
        <f>L02!C734</f>
        <v>89</v>
      </c>
      <c r="V124" s="45">
        <f>T124-U124</f>
        <v>26</v>
      </c>
      <c r="W124" s="48">
        <v>26</v>
      </c>
    </row>
    <row ht="17.0" customHeight="1" x14ac:dyDescent="0.15" r="125" spans="1:23">
      <c r="A125" s="22">
        <v>21015</v>
      </c>
      <c r="B125" s="22" t="s">
        <v>1309</v>
      </c>
      <c r="C125" s="53">
        <v>467</v>
      </c>
      <c r="D125" s="45">
        <f>SUM(E125:S125)</f>
        <v>-34</v>
      </c>
      <c r="E125" s="53">
        <v>0</v>
      </c>
      <c r="F125" s="53">
        <v>0</v>
      </c>
      <c r="G125" s="53">
        <v>0</v>
      </c>
      <c r="H125" s="47">
        <v>0</v>
      </c>
      <c r="I125" s="48">
        <v>0</v>
      </c>
      <c r="J125" s="53">
        <v>0</v>
      </c>
      <c r="K125" s="53">
        <v>0</v>
      </c>
      <c r="L125" s="48">
        <v>0</v>
      </c>
      <c r="M125" s="53">
        <v>-8</v>
      </c>
      <c r="N125" s="53">
        <v>-26</v>
      </c>
      <c r="O125" s="48">
        <v>0</v>
      </c>
      <c r="P125" s="53">
        <v>0</v>
      </c>
      <c r="Q125" s="48">
        <v>0</v>
      </c>
      <c r="R125" s="53">
        <v>0</v>
      </c>
      <c r="S125" s="53">
        <v>0</v>
      </c>
      <c r="T125" s="45">
        <f>C125+D125</f>
        <v>433</v>
      </c>
      <c r="U125" s="45">
        <f>L02!C737</f>
        <v>431</v>
      </c>
      <c r="V125" s="45">
        <f>T125-U125</f>
        <v>2</v>
      </c>
      <c r="W125" s="48">
        <v>2</v>
      </c>
    </row>
    <row ht="17.0" customHeight="1" x14ac:dyDescent="0.15" r="126" spans="1:23">
      <c r="A126" s="22">
        <v>21016</v>
      </c>
      <c r="B126" s="22" t="s">
        <v>2111</v>
      </c>
      <c r="C126" s="53">
        <v>0</v>
      </c>
      <c r="D126" s="45">
        <f>SUM(E126:S126)</f>
        <v>0</v>
      </c>
      <c r="E126" s="53">
        <v>0</v>
      </c>
      <c r="F126" s="53">
        <v>0</v>
      </c>
      <c r="G126" s="53">
        <v>0</v>
      </c>
      <c r="H126" s="47">
        <v>0</v>
      </c>
      <c r="I126" s="48">
        <v>0</v>
      </c>
      <c r="J126" s="53">
        <v>0</v>
      </c>
      <c r="K126" s="53">
        <v>0</v>
      </c>
      <c r="L126" s="48">
        <v>0</v>
      </c>
      <c r="M126" s="53">
        <v>0</v>
      </c>
      <c r="N126" s="53">
        <v>0</v>
      </c>
      <c r="O126" s="48">
        <v>0</v>
      </c>
      <c r="P126" s="53">
        <v>0</v>
      </c>
      <c r="Q126" s="48">
        <v>0</v>
      </c>
      <c r="R126" s="53">
        <v>0</v>
      </c>
      <c r="S126" s="53">
        <v>0</v>
      </c>
      <c r="T126" s="45">
        <f>C126+D126</f>
        <v>0</v>
      </c>
      <c r="U126" s="45">
        <f>L02!C746</f>
        <v>0</v>
      </c>
      <c r="V126" s="45">
        <f>T126-U126</f>
        <v>0</v>
      </c>
      <c r="W126" s="48">
        <v>0</v>
      </c>
    </row>
    <row ht="17.0" customHeight="1" x14ac:dyDescent="0.15" r="127" spans="1:23">
      <c r="A127" s="22">
        <v>21099</v>
      </c>
      <c r="B127" s="22" t="s">
        <v>2112</v>
      </c>
      <c r="C127" s="53">
        <v>369</v>
      </c>
      <c r="D127" s="45">
        <f>SUM(E127:S127)</f>
        <v>-47</v>
      </c>
      <c r="E127" s="53">
        <v>0</v>
      </c>
      <c r="F127" s="53">
        <v>126</v>
      </c>
      <c r="G127" s="53">
        <v>0</v>
      </c>
      <c r="H127" s="47">
        <v>0</v>
      </c>
      <c r="I127" s="48">
        <v>0</v>
      </c>
      <c r="J127" s="53">
        <v>0</v>
      </c>
      <c r="K127" s="53">
        <v>0</v>
      </c>
      <c r="L127" s="48">
        <v>0</v>
      </c>
      <c r="M127" s="53">
        <v>-40</v>
      </c>
      <c r="N127" s="53">
        <v>-133</v>
      </c>
      <c r="O127" s="48">
        <v>0</v>
      </c>
      <c r="P127" s="53">
        <v>0</v>
      </c>
      <c r="Q127" s="48">
        <v>0</v>
      </c>
      <c r="R127" s="53">
        <v>0</v>
      </c>
      <c r="S127" s="53">
        <v>0</v>
      </c>
      <c r="T127" s="45">
        <f>C127+D127</f>
        <v>322</v>
      </c>
      <c r="U127" s="45">
        <f>L02!C748</f>
        <v>286</v>
      </c>
      <c r="V127" s="45">
        <f>T127-U127</f>
        <v>36</v>
      </c>
      <c r="W127" s="48">
        <v>36</v>
      </c>
    </row>
    <row ht="17.0" customHeight="1" x14ac:dyDescent="0.15" r="128" spans="1:23">
      <c r="A128" s="22">
        <v>211</v>
      </c>
      <c r="B128" s="46" t="s">
        <v>1317</v>
      </c>
      <c r="C128" s="45">
        <f>SUM(C129:C143)</f>
        <v>50301</v>
      </c>
      <c r="D128" s="45">
        <f>SUM(D129:D143)</f>
        <v>3507</v>
      </c>
      <c r="E128" s="45">
        <f>SUM(E129:E143)</f>
        <v>0</v>
      </c>
      <c r="F128" s="45">
        <f>SUM(F129:F143)</f>
        <v>3802</v>
      </c>
      <c r="G128" s="45">
        <f>SUM(G129:G143)</f>
        <v>14348</v>
      </c>
      <c r="H128" s="45">
        <f>SUM(H129:H143)</f>
        <v>0</v>
      </c>
      <c r="I128" s="45">
        <f>SUM(I129:I143)</f>
        <v>0</v>
      </c>
      <c r="J128" s="45">
        <f>SUM(J129:J143)</f>
        <v>0</v>
      </c>
      <c r="K128" s="45">
        <f>SUM(K129:K143)</f>
        <v>0</v>
      </c>
      <c r="L128" s="45">
        <f>SUM(L129:L143)</f>
        <v>0</v>
      </c>
      <c r="M128" s="45">
        <f>SUM(M129:M143)</f>
        <v>-7235</v>
      </c>
      <c r="N128" s="45">
        <f>SUM(N129:N143)</f>
        <v>-7408</v>
      </c>
      <c r="O128" s="45">
        <f>SUM(O129:O143)</f>
        <v>0</v>
      </c>
      <c r="P128" s="45">
        <f>SUM(P129:P143)</f>
        <v>0</v>
      </c>
      <c r="Q128" s="45">
        <f>SUM(Q129:Q143)</f>
        <v>0</v>
      </c>
      <c r="R128" s="45">
        <f>SUM(R129:R143)</f>
        <v>0</v>
      </c>
      <c r="S128" s="45">
        <f>SUM(S129:S143)</f>
        <v>0</v>
      </c>
      <c r="T128" s="45">
        <f>SUM(T129:T143)</f>
        <v>53808</v>
      </c>
      <c r="U128" s="45">
        <f>SUM(U129:U143)</f>
        <v>39655</v>
      </c>
      <c r="V128" s="45">
        <f>SUM(V129:V143)</f>
        <v>14153</v>
      </c>
      <c r="W128" s="45">
        <f>SUM(W129:W143)</f>
        <v>14153</v>
      </c>
    </row>
    <row ht="17.0" customHeight="1" x14ac:dyDescent="0.15" r="129" spans="1:23">
      <c r="A129" s="22">
        <v>21101</v>
      </c>
      <c r="B129" s="22" t="s">
        <v>1318</v>
      </c>
      <c r="C129" s="53">
        <v>1123</v>
      </c>
      <c r="D129" s="45">
        <f>SUM(E129:S129)</f>
        <v>-291</v>
      </c>
      <c r="E129" s="53">
        <v>0</v>
      </c>
      <c r="F129" s="53">
        <v>0</v>
      </c>
      <c r="G129" s="53">
        <v>0</v>
      </c>
      <c r="H129" s="47">
        <v>0</v>
      </c>
      <c r="I129" s="48">
        <v>0</v>
      </c>
      <c r="J129" s="53">
        <v>0</v>
      </c>
      <c r="K129" s="53">
        <v>0</v>
      </c>
      <c r="L129" s="48">
        <v>0</v>
      </c>
      <c r="M129" s="53">
        <v>-223</v>
      </c>
      <c r="N129" s="53">
        <v>-68</v>
      </c>
      <c r="O129" s="48">
        <v>0</v>
      </c>
      <c r="P129" s="53">
        <v>0</v>
      </c>
      <c r="Q129" s="48">
        <v>0</v>
      </c>
      <c r="R129" s="53">
        <v>0</v>
      </c>
      <c r="S129" s="53">
        <v>0</v>
      </c>
      <c r="T129" s="45">
        <f>C129+D129</f>
        <v>832</v>
      </c>
      <c r="U129" s="45">
        <f>L02!C751</f>
        <v>832</v>
      </c>
      <c r="V129" s="45">
        <f>T129-U129</f>
        <v>0</v>
      </c>
      <c r="W129" s="48">
        <v>0</v>
      </c>
    </row>
    <row ht="17.0" customHeight="1" x14ac:dyDescent="0.15" r="130" spans="1:23">
      <c r="A130" s="22">
        <v>21102</v>
      </c>
      <c r="B130" s="22" t="s">
        <v>1325</v>
      </c>
      <c r="C130" s="53">
        <v>0</v>
      </c>
      <c r="D130" s="45">
        <f>SUM(E130:S130)</f>
        <v>0</v>
      </c>
      <c r="E130" s="53">
        <v>0</v>
      </c>
      <c r="F130" s="53">
        <v>0</v>
      </c>
      <c r="G130" s="53">
        <v>0</v>
      </c>
      <c r="H130" s="47">
        <v>0</v>
      </c>
      <c r="I130" s="48">
        <v>0</v>
      </c>
      <c r="J130" s="53">
        <v>0</v>
      </c>
      <c r="K130" s="53">
        <v>0</v>
      </c>
      <c r="L130" s="48">
        <v>0</v>
      </c>
      <c r="M130" s="53">
        <v>40</v>
      </c>
      <c r="N130" s="53">
        <v>-40</v>
      </c>
      <c r="O130" s="48">
        <v>0</v>
      </c>
      <c r="P130" s="53">
        <v>0</v>
      </c>
      <c r="Q130" s="48">
        <v>0</v>
      </c>
      <c r="R130" s="53">
        <v>0</v>
      </c>
      <c r="S130" s="53">
        <v>0</v>
      </c>
      <c r="T130" s="45">
        <f>C130+D130</f>
        <v>0</v>
      </c>
      <c r="U130" s="45">
        <f>L02!C761</f>
        <v>0</v>
      </c>
      <c r="V130" s="45">
        <f>T130-U130</f>
        <v>0</v>
      </c>
      <c r="W130" s="48">
        <v>0</v>
      </c>
    </row>
    <row ht="17.0" customHeight="1" x14ac:dyDescent="0.15" r="131" spans="1:23">
      <c r="A131" s="22">
        <v>21103</v>
      </c>
      <c r="B131" s="22" t="s">
        <v>1329</v>
      </c>
      <c r="C131" s="53">
        <v>10036</v>
      </c>
      <c r="D131" s="45">
        <f>SUM(E131:S131)</f>
        <v>-3991</v>
      </c>
      <c r="E131" s="53">
        <v>0</v>
      </c>
      <c r="F131" s="53">
        <v>0</v>
      </c>
      <c r="G131" s="53">
        <v>1445</v>
      </c>
      <c r="H131" s="47">
        <v>0</v>
      </c>
      <c r="I131" s="48">
        <v>0</v>
      </c>
      <c r="J131" s="53">
        <v>0</v>
      </c>
      <c r="K131" s="53">
        <v>0</v>
      </c>
      <c r="L131" s="48">
        <v>0</v>
      </c>
      <c r="M131" s="53">
        <v>-4730</v>
      </c>
      <c r="N131" s="53">
        <v>-706</v>
      </c>
      <c r="O131" s="48">
        <v>0</v>
      </c>
      <c r="P131" s="53">
        <v>0</v>
      </c>
      <c r="Q131" s="48">
        <v>0</v>
      </c>
      <c r="R131" s="53">
        <v>0</v>
      </c>
      <c r="S131" s="53">
        <v>0</v>
      </c>
      <c r="T131" s="45">
        <f>C131+D131</f>
        <v>6045</v>
      </c>
      <c r="U131" s="45">
        <f>L02!C765</f>
        <v>6045</v>
      </c>
      <c r="V131" s="45">
        <f>T131-U131</f>
        <v>0</v>
      </c>
      <c r="W131" s="48">
        <v>0</v>
      </c>
    </row>
    <row ht="17.0" customHeight="1" x14ac:dyDescent="0.15" r="132" spans="1:23">
      <c r="A132" s="22">
        <v>21104</v>
      </c>
      <c r="B132" s="22" t="s">
        <v>1338</v>
      </c>
      <c r="C132" s="53">
        <v>26609</v>
      </c>
      <c r="D132" s="45">
        <f>SUM(E132:S132)</f>
        <v>137</v>
      </c>
      <c r="E132" s="53">
        <v>0</v>
      </c>
      <c r="F132" s="53">
        <v>1704</v>
      </c>
      <c r="G132" s="53">
        <v>1237</v>
      </c>
      <c r="H132" s="47">
        <v>0</v>
      </c>
      <c r="I132" s="48">
        <v>0</v>
      </c>
      <c r="J132" s="53">
        <v>0</v>
      </c>
      <c r="K132" s="53">
        <v>0</v>
      </c>
      <c r="L132" s="48">
        <v>0</v>
      </c>
      <c r="M132" s="53">
        <v>1300</v>
      </c>
      <c r="N132" s="53">
        <v>-4104</v>
      </c>
      <c r="O132" s="48">
        <v>0</v>
      </c>
      <c r="P132" s="53">
        <v>0</v>
      </c>
      <c r="Q132" s="48">
        <v>0</v>
      </c>
      <c r="R132" s="53">
        <v>0</v>
      </c>
      <c r="S132" s="53">
        <v>0</v>
      </c>
      <c r="T132" s="45">
        <f>C132+D132</f>
        <v>26746</v>
      </c>
      <c r="U132" s="45">
        <f>L02!C774</f>
        <v>22836</v>
      </c>
      <c r="V132" s="45">
        <f>T132-U132</f>
        <v>3910</v>
      </c>
      <c r="W132" s="48">
        <v>3910</v>
      </c>
    </row>
    <row ht="17.0" customHeight="1" x14ac:dyDescent="0.15" r="133" spans="1:23">
      <c r="A133" s="22">
        <v>21105</v>
      </c>
      <c r="B133" s="22" t="s">
        <v>1345</v>
      </c>
      <c r="C133" s="53">
        <v>54</v>
      </c>
      <c r="D133" s="45">
        <f>SUM(E133:S133)</f>
        <v>49</v>
      </c>
      <c r="E133" s="53">
        <v>0</v>
      </c>
      <c r="F133" s="53">
        <v>48</v>
      </c>
      <c r="G133" s="53">
        <v>0</v>
      </c>
      <c r="H133" s="47">
        <v>0</v>
      </c>
      <c r="I133" s="48">
        <v>0</v>
      </c>
      <c r="J133" s="53">
        <v>0</v>
      </c>
      <c r="K133" s="53">
        <v>0</v>
      </c>
      <c r="L133" s="48">
        <v>0</v>
      </c>
      <c r="M133" s="53">
        <v>1</v>
      </c>
      <c r="N133" s="53">
        <v>0</v>
      </c>
      <c r="O133" s="48">
        <v>0</v>
      </c>
      <c r="P133" s="53">
        <v>0</v>
      </c>
      <c r="Q133" s="48">
        <v>0</v>
      </c>
      <c r="R133" s="53">
        <v>0</v>
      </c>
      <c r="S133" s="53">
        <v>0</v>
      </c>
      <c r="T133" s="45">
        <f>C133+D133</f>
        <v>103</v>
      </c>
      <c r="U133" s="45">
        <f>L02!C781</f>
        <v>27</v>
      </c>
      <c r="V133" s="45">
        <f>T133-U133</f>
        <v>76</v>
      </c>
      <c r="W133" s="48">
        <v>76</v>
      </c>
    </row>
    <row ht="17.0" customHeight="1" x14ac:dyDescent="0.15" r="134" spans="1:23">
      <c r="A134" s="22">
        <v>21106</v>
      </c>
      <c r="B134" s="22" t="s">
        <v>1352</v>
      </c>
      <c r="C134" s="53">
        <v>557</v>
      </c>
      <c r="D134" s="45">
        <f>SUM(E134:S134)</f>
        <v>1661</v>
      </c>
      <c r="E134" s="53">
        <v>0</v>
      </c>
      <c r="F134" s="53">
        <v>2050</v>
      </c>
      <c r="G134" s="53">
        <v>0</v>
      </c>
      <c r="H134" s="47">
        <v>0</v>
      </c>
      <c r="I134" s="48">
        <v>0</v>
      </c>
      <c r="J134" s="53">
        <v>0</v>
      </c>
      <c r="K134" s="53">
        <v>0</v>
      </c>
      <c r="L134" s="48">
        <v>0</v>
      </c>
      <c r="M134" s="53">
        <v>0</v>
      </c>
      <c r="N134" s="53">
        <v>-389</v>
      </c>
      <c r="O134" s="48">
        <v>0</v>
      </c>
      <c r="P134" s="53">
        <v>0</v>
      </c>
      <c r="Q134" s="48">
        <v>0</v>
      </c>
      <c r="R134" s="53">
        <v>0</v>
      </c>
      <c r="S134" s="53">
        <v>0</v>
      </c>
      <c r="T134" s="45">
        <f>C134+D134</f>
        <v>2218</v>
      </c>
      <c r="U134" s="45">
        <f>L02!C788</f>
        <v>1929</v>
      </c>
      <c r="V134" s="45">
        <f>T134-U134</f>
        <v>289</v>
      </c>
      <c r="W134" s="48">
        <v>289</v>
      </c>
    </row>
    <row ht="17.0" customHeight="1" x14ac:dyDescent="0.15" r="135" spans="1:23">
      <c r="A135" s="22">
        <v>21107</v>
      </c>
      <c r="B135" s="22" t="s">
        <v>1358</v>
      </c>
      <c r="C135" s="53">
        <v>0</v>
      </c>
      <c r="D135" s="45">
        <f>SUM(E135:S135)</f>
        <v>0</v>
      </c>
      <c r="E135" s="53">
        <v>0</v>
      </c>
      <c r="F135" s="53">
        <v>0</v>
      </c>
      <c r="G135" s="53">
        <v>0</v>
      </c>
      <c r="H135" s="47">
        <v>0</v>
      </c>
      <c r="I135" s="48">
        <v>0</v>
      </c>
      <c r="J135" s="53">
        <v>0</v>
      </c>
      <c r="K135" s="53">
        <v>0</v>
      </c>
      <c r="L135" s="48">
        <v>0</v>
      </c>
      <c r="M135" s="53">
        <v>0</v>
      </c>
      <c r="N135" s="53">
        <v>0</v>
      </c>
      <c r="O135" s="48">
        <v>0</v>
      </c>
      <c r="P135" s="53">
        <v>0</v>
      </c>
      <c r="Q135" s="48">
        <v>0</v>
      </c>
      <c r="R135" s="53">
        <v>0</v>
      </c>
      <c r="S135" s="53">
        <v>0</v>
      </c>
      <c r="T135" s="45">
        <f>C135+D135</f>
        <v>0</v>
      </c>
      <c r="U135" s="45">
        <f>L02!C794</f>
        <v>0</v>
      </c>
      <c r="V135" s="45">
        <f>T135-U135</f>
        <v>0</v>
      </c>
      <c r="W135" s="48">
        <v>0</v>
      </c>
    </row>
    <row ht="17.0" customHeight="1" x14ac:dyDescent="0.15" r="136" spans="1:23">
      <c r="A136" s="22">
        <v>21108</v>
      </c>
      <c r="B136" s="22" t="s">
        <v>1361</v>
      </c>
      <c r="C136" s="53">
        <v>0</v>
      </c>
      <c r="D136" s="45">
        <f>SUM(E136:S136)</f>
        <v>0</v>
      </c>
      <c r="E136" s="53">
        <v>0</v>
      </c>
      <c r="F136" s="53">
        <v>0</v>
      </c>
      <c r="G136" s="53">
        <v>0</v>
      </c>
      <c r="H136" s="47">
        <v>0</v>
      </c>
      <c r="I136" s="48">
        <v>0</v>
      </c>
      <c r="J136" s="53">
        <v>0</v>
      </c>
      <c r="K136" s="53">
        <v>0</v>
      </c>
      <c r="L136" s="48">
        <v>0</v>
      </c>
      <c r="M136" s="53">
        <v>0</v>
      </c>
      <c r="N136" s="53">
        <v>0</v>
      </c>
      <c r="O136" s="48">
        <v>0</v>
      </c>
      <c r="P136" s="53">
        <v>0</v>
      </c>
      <c r="Q136" s="48">
        <v>0</v>
      </c>
      <c r="R136" s="53">
        <v>0</v>
      </c>
      <c r="S136" s="53">
        <v>0</v>
      </c>
      <c r="T136" s="45">
        <f>C136+D136</f>
        <v>0</v>
      </c>
      <c r="U136" s="45">
        <f>L02!C797</f>
        <v>0</v>
      </c>
      <c r="V136" s="45">
        <f>T136-U136</f>
        <v>0</v>
      </c>
      <c r="W136" s="48">
        <v>0</v>
      </c>
    </row>
    <row ht="17.0" customHeight="1" x14ac:dyDescent="0.15" r="137" spans="1:23">
      <c r="A137" s="22">
        <v>21109</v>
      </c>
      <c r="B137" s="22" t="s">
        <v>2113</v>
      </c>
      <c r="C137" s="53">
        <v>0</v>
      </c>
      <c r="D137" s="45">
        <f>SUM(E137:S137)</f>
        <v>0</v>
      </c>
      <c r="E137" s="53">
        <v>0</v>
      </c>
      <c r="F137" s="53">
        <v>0</v>
      </c>
      <c r="G137" s="53">
        <v>0</v>
      </c>
      <c r="H137" s="47">
        <v>0</v>
      </c>
      <c r="I137" s="48">
        <v>0</v>
      </c>
      <c r="J137" s="53">
        <v>0</v>
      </c>
      <c r="K137" s="53">
        <v>0</v>
      </c>
      <c r="L137" s="48">
        <v>0</v>
      </c>
      <c r="M137" s="53">
        <v>0</v>
      </c>
      <c r="N137" s="53">
        <v>0</v>
      </c>
      <c r="O137" s="48">
        <v>0</v>
      </c>
      <c r="P137" s="53">
        <v>0</v>
      </c>
      <c r="Q137" s="48">
        <v>0</v>
      </c>
      <c r="R137" s="53">
        <v>0</v>
      </c>
      <c r="S137" s="53">
        <v>0</v>
      </c>
      <c r="T137" s="45">
        <f>C137+D137</f>
        <v>0</v>
      </c>
      <c r="U137" s="45">
        <f>L02!C800</f>
        <v>0</v>
      </c>
      <c r="V137" s="45">
        <f>T137-U137</f>
        <v>0</v>
      </c>
      <c r="W137" s="48">
        <v>0</v>
      </c>
    </row>
    <row ht="17.0" customHeight="1" x14ac:dyDescent="0.15" r="138" spans="1:23">
      <c r="A138" s="22">
        <v>21110</v>
      </c>
      <c r="B138" s="22" t="s">
        <v>2114</v>
      </c>
      <c r="C138" s="53">
        <v>0</v>
      </c>
      <c r="D138" s="45">
        <f>SUM(E138:S138)</f>
        <v>0</v>
      </c>
      <c r="E138" s="53">
        <v>0</v>
      </c>
      <c r="F138" s="53">
        <v>0</v>
      </c>
      <c r="G138" s="53">
        <v>0</v>
      </c>
      <c r="H138" s="47">
        <v>0</v>
      </c>
      <c r="I138" s="48">
        <v>0</v>
      </c>
      <c r="J138" s="53">
        <v>0</v>
      </c>
      <c r="K138" s="53">
        <v>0</v>
      </c>
      <c r="L138" s="48">
        <v>0</v>
      </c>
      <c r="M138" s="53">
        <v>0</v>
      </c>
      <c r="N138" s="53">
        <v>0</v>
      </c>
      <c r="O138" s="48">
        <v>0</v>
      </c>
      <c r="P138" s="53">
        <v>0</v>
      </c>
      <c r="Q138" s="48">
        <v>0</v>
      </c>
      <c r="R138" s="53">
        <v>0</v>
      </c>
      <c r="S138" s="53">
        <v>0</v>
      </c>
      <c r="T138" s="45">
        <f>C138+D138</f>
        <v>0</v>
      </c>
      <c r="U138" s="45">
        <f>L02!C802</f>
        <v>0</v>
      </c>
      <c r="V138" s="45">
        <f>T138-U138</f>
        <v>0</v>
      </c>
      <c r="W138" s="48">
        <v>0</v>
      </c>
    </row>
    <row ht="17.0" customHeight="1" x14ac:dyDescent="0.15" r="139" spans="1:23">
      <c r="A139" s="22">
        <v>21111</v>
      </c>
      <c r="B139" s="22" t="s">
        <v>1368</v>
      </c>
      <c r="C139" s="53">
        <v>0</v>
      </c>
      <c r="D139" s="45">
        <f>SUM(E139:S139)</f>
        <v>0</v>
      </c>
      <c r="E139" s="53">
        <v>0</v>
      </c>
      <c r="F139" s="53">
        <v>0</v>
      </c>
      <c r="G139" s="53">
        <v>0</v>
      </c>
      <c r="H139" s="47">
        <v>0</v>
      </c>
      <c r="I139" s="48">
        <v>0</v>
      </c>
      <c r="J139" s="53">
        <v>0</v>
      </c>
      <c r="K139" s="53">
        <v>0</v>
      </c>
      <c r="L139" s="48">
        <v>0</v>
      </c>
      <c r="M139" s="53">
        <v>0</v>
      </c>
      <c r="N139" s="53">
        <v>0</v>
      </c>
      <c r="O139" s="48">
        <v>0</v>
      </c>
      <c r="P139" s="53">
        <v>0</v>
      </c>
      <c r="Q139" s="48">
        <v>0</v>
      </c>
      <c r="R139" s="53">
        <v>0</v>
      </c>
      <c r="S139" s="53">
        <v>0</v>
      </c>
      <c r="T139" s="45">
        <f>C139+D139</f>
        <v>0</v>
      </c>
      <c r="U139" s="45">
        <f>L02!C804</f>
        <v>0</v>
      </c>
      <c r="V139" s="45">
        <f>T139-U139</f>
        <v>0</v>
      </c>
      <c r="W139" s="48">
        <v>0</v>
      </c>
    </row>
    <row ht="17.0" customHeight="1" x14ac:dyDescent="0.15" r="140" spans="1:23">
      <c r="A140" s="22">
        <v>21112</v>
      </c>
      <c r="B140" s="22" t="s">
        <v>2115</v>
      </c>
      <c r="C140" s="53">
        <v>0</v>
      </c>
      <c r="D140" s="45">
        <f>SUM(E140:S140)</f>
        <v>0</v>
      </c>
      <c r="E140" s="53">
        <v>0</v>
      </c>
      <c r="F140" s="53">
        <v>0</v>
      </c>
      <c r="G140" s="53">
        <v>0</v>
      </c>
      <c r="H140" s="47">
        <v>0</v>
      </c>
      <c r="I140" s="48">
        <v>0</v>
      </c>
      <c r="J140" s="53">
        <v>0</v>
      </c>
      <c r="K140" s="53">
        <v>0</v>
      </c>
      <c r="L140" s="48">
        <v>0</v>
      </c>
      <c r="M140" s="53">
        <v>0</v>
      </c>
      <c r="N140" s="53">
        <v>0</v>
      </c>
      <c r="O140" s="48">
        <v>0</v>
      </c>
      <c r="P140" s="53">
        <v>0</v>
      </c>
      <c r="Q140" s="48">
        <v>0</v>
      </c>
      <c r="R140" s="53">
        <v>0</v>
      </c>
      <c r="S140" s="53">
        <v>0</v>
      </c>
      <c r="T140" s="45">
        <f>C140+D140</f>
        <v>0</v>
      </c>
      <c r="U140" s="45">
        <f>L02!C810</f>
        <v>0</v>
      </c>
      <c r="V140" s="45">
        <f>T140-U140</f>
        <v>0</v>
      </c>
      <c r="W140" s="48">
        <v>0</v>
      </c>
    </row>
    <row ht="17.0" customHeight="1" x14ac:dyDescent="0.15" r="141" spans="1:23">
      <c r="A141" s="22">
        <v>21113</v>
      </c>
      <c r="B141" s="22" t="s">
        <v>2116</v>
      </c>
      <c r="C141" s="53">
        <v>0</v>
      </c>
      <c r="D141" s="45">
        <f>SUM(E141:S141)</f>
        <v>0</v>
      </c>
      <c r="E141" s="53">
        <v>0</v>
      </c>
      <c r="F141" s="53">
        <v>0</v>
      </c>
      <c r="G141" s="53">
        <v>0</v>
      </c>
      <c r="H141" s="47">
        <v>0</v>
      </c>
      <c r="I141" s="48">
        <v>0</v>
      </c>
      <c r="J141" s="53">
        <v>0</v>
      </c>
      <c r="K141" s="53">
        <v>0</v>
      </c>
      <c r="L141" s="48">
        <v>0</v>
      </c>
      <c r="M141" s="53">
        <v>0</v>
      </c>
      <c r="N141" s="53">
        <v>0</v>
      </c>
      <c r="O141" s="48">
        <v>0</v>
      </c>
      <c r="P141" s="53">
        <v>0</v>
      </c>
      <c r="Q141" s="48">
        <v>0</v>
      </c>
      <c r="R141" s="53">
        <v>0</v>
      </c>
      <c r="S141" s="53">
        <v>0</v>
      </c>
      <c r="T141" s="45">
        <f>C141+D141</f>
        <v>0</v>
      </c>
      <c r="U141" s="45">
        <f>L02!C812</f>
        <v>0</v>
      </c>
      <c r="V141" s="45">
        <f>T141-U141</f>
        <v>0</v>
      </c>
      <c r="W141" s="48">
        <v>0</v>
      </c>
    </row>
    <row ht="17.0" customHeight="1" x14ac:dyDescent="0.15" r="142" spans="1:23">
      <c r="A142" s="22">
        <v>21114</v>
      </c>
      <c r="B142" s="22" t="s">
        <v>1378</v>
      </c>
      <c r="C142" s="53">
        <v>0</v>
      </c>
      <c r="D142" s="45">
        <f>SUM(E142:S142)</f>
        <v>0</v>
      </c>
      <c r="E142" s="53">
        <v>0</v>
      </c>
      <c r="F142" s="53">
        <v>0</v>
      </c>
      <c r="G142" s="53">
        <v>0</v>
      </c>
      <c r="H142" s="47">
        <v>0</v>
      </c>
      <c r="I142" s="48">
        <v>0</v>
      </c>
      <c r="J142" s="53">
        <v>0</v>
      </c>
      <c r="K142" s="53">
        <v>0</v>
      </c>
      <c r="L142" s="48">
        <v>0</v>
      </c>
      <c r="M142" s="53">
        <v>0</v>
      </c>
      <c r="N142" s="53">
        <v>0</v>
      </c>
      <c r="O142" s="48">
        <v>0</v>
      </c>
      <c r="P142" s="53">
        <v>0</v>
      </c>
      <c r="Q142" s="48">
        <v>0</v>
      </c>
      <c r="R142" s="53">
        <v>0</v>
      </c>
      <c r="S142" s="53">
        <v>0</v>
      </c>
      <c r="T142" s="45">
        <f>C142+D142</f>
        <v>0</v>
      </c>
      <c r="U142" s="45">
        <f>L02!C814</f>
        <v>0</v>
      </c>
      <c r="V142" s="45">
        <f>T142-U142</f>
        <v>0</v>
      </c>
      <c r="W142" s="48">
        <v>0</v>
      </c>
    </row>
    <row ht="17.0" customHeight="1" x14ac:dyDescent="0.15" r="143" spans="1:23">
      <c r="A143" s="22">
        <v>21199</v>
      </c>
      <c r="B143" s="22" t="s">
        <v>2117</v>
      </c>
      <c r="C143" s="53">
        <v>11922</v>
      </c>
      <c r="D143" s="45">
        <f>SUM(E143:S143)</f>
        <v>5942</v>
      </c>
      <c r="E143" s="53">
        <v>0</v>
      </c>
      <c r="F143" s="53">
        <v>0</v>
      </c>
      <c r="G143" s="53">
        <v>11666</v>
      </c>
      <c r="H143" s="47">
        <v>0</v>
      </c>
      <c r="I143" s="48">
        <v>0</v>
      </c>
      <c r="J143" s="53">
        <v>0</v>
      </c>
      <c r="K143" s="53">
        <v>0</v>
      </c>
      <c r="L143" s="48">
        <v>0</v>
      </c>
      <c r="M143" s="53">
        <v>-3623</v>
      </c>
      <c r="N143" s="53">
        <v>-2101</v>
      </c>
      <c r="O143" s="48">
        <v>0</v>
      </c>
      <c r="P143" s="53">
        <v>0</v>
      </c>
      <c r="Q143" s="48">
        <v>0</v>
      </c>
      <c r="R143" s="53">
        <v>0</v>
      </c>
      <c r="S143" s="53">
        <v>0</v>
      </c>
      <c r="T143" s="45">
        <f>C143+D143</f>
        <v>17864</v>
      </c>
      <c r="U143" s="45">
        <f>L02!C825</f>
        <v>7986</v>
      </c>
      <c r="V143" s="45">
        <f>T143-U143</f>
        <v>9878</v>
      </c>
      <c r="W143" s="48">
        <v>9878</v>
      </c>
    </row>
    <row ht="17.0" customHeight="1" x14ac:dyDescent="0.15" r="144" spans="1:23">
      <c r="A144" s="22">
        <v>212</v>
      </c>
      <c r="B144" s="46" t="s">
        <v>1386</v>
      </c>
      <c r="C144" s="45">
        <f>SUM(C145:C150)</f>
        <v>41296</v>
      </c>
      <c r="D144" s="45">
        <f>SUM(D145:D150)</f>
        <v>3225</v>
      </c>
      <c r="E144" s="45">
        <f>SUM(E145:E150)</f>
        <v>0</v>
      </c>
      <c r="F144" s="45">
        <f>SUM(F145:F150)</f>
        <v>6568</v>
      </c>
      <c r="G144" s="45">
        <f>SUM(G145:G150)</f>
        <v>289</v>
      </c>
      <c r="H144" s="45">
        <f>SUM(H145:H150)</f>
        <v>0</v>
      </c>
      <c r="I144" s="45">
        <f>SUM(I145:I150)</f>
        <v>0</v>
      </c>
      <c r="J144" s="45">
        <f>SUM(J145:J150)</f>
        <v>0</v>
      </c>
      <c r="K144" s="45">
        <f>SUM(K145:K150)</f>
        <v>0</v>
      </c>
      <c r="L144" s="45">
        <f>SUM(L145:L150)</f>
        <v>0</v>
      </c>
      <c r="M144" s="45">
        <f>SUM(M145:M150)</f>
        <v>1104</v>
      </c>
      <c r="N144" s="45">
        <f>SUM(N145:N150)</f>
        <v>-3136</v>
      </c>
      <c r="O144" s="45">
        <f>SUM(O145:O150)</f>
        <v>0</v>
      </c>
      <c r="P144" s="45">
        <f>SUM(P145:P150)</f>
        <v>0</v>
      </c>
      <c r="Q144" s="45">
        <f>SUM(Q145:Q150)</f>
        <v>0</v>
      </c>
      <c r="R144" s="45">
        <f>SUM(R145:R150)</f>
        <v>0</v>
      </c>
      <c r="S144" s="45">
        <f>SUM(S145:S150)</f>
        <v>-1600</v>
      </c>
      <c r="T144" s="45">
        <f>SUM(T145:T150)</f>
        <v>44521</v>
      </c>
      <c r="U144" s="45">
        <f>SUM(U145:U150)</f>
        <v>41663</v>
      </c>
      <c r="V144" s="45">
        <f>SUM(V145:V150)</f>
        <v>2858</v>
      </c>
      <c r="W144" s="45">
        <f>SUM(W145:W150)</f>
        <v>2858</v>
      </c>
    </row>
    <row ht="17.0" customHeight="1" x14ac:dyDescent="0.15" r="145" spans="1:23">
      <c r="A145" s="22">
        <v>21201</v>
      </c>
      <c r="B145" s="22" t="s">
        <v>1387</v>
      </c>
      <c r="C145" s="53">
        <v>2672</v>
      </c>
      <c r="D145" s="45">
        <f>SUM(E145:S145)</f>
        <v>-800</v>
      </c>
      <c r="E145" s="53">
        <v>0</v>
      </c>
      <c r="F145" s="53">
        <v>0</v>
      </c>
      <c r="G145" s="53">
        <v>0</v>
      </c>
      <c r="H145" s="47">
        <v>0</v>
      </c>
      <c r="I145" s="48">
        <v>0</v>
      </c>
      <c r="J145" s="53">
        <v>0</v>
      </c>
      <c r="K145" s="53">
        <v>0</v>
      </c>
      <c r="L145" s="48">
        <v>0</v>
      </c>
      <c r="M145" s="53">
        <v>-445</v>
      </c>
      <c r="N145" s="53">
        <v>-355</v>
      </c>
      <c r="O145" s="48">
        <v>0</v>
      </c>
      <c r="P145" s="53">
        <v>0</v>
      </c>
      <c r="Q145" s="48">
        <v>0</v>
      </c>
      <c r="R145" s="53">
        <v>0</v>
      </c>
      <c r="S145" s="53">
        <v>0</v>
      </c>
      <c r="T145" s="45">
        <f>C145+D145</f>
        <v>1872</v>
      </c>
      <c r="U145" s="45">
        <f>L02!C828</f>
        <v>1872</v>
      </c>
      <c r="V145" s="45">
        <f>T145-U145</f>
        <v>0</v>
      </c>
      <c r="W145" s="48">
        <v>0</v>
      </c>
    </row>
    <row ht="17.0" customHeight="1" x14ac:dyDescent="0.15" r="146" spans="1:23">
      <c r="A146" s="22">
        <v>21202</v>
      </c>
      <c r="B146" s="22" t="s">
        <v>2118</v>
      </c>
      <c r="C146" s="53">
        <v>30</v>
      </c>
      <c r="D146" s="45">
        <f>SUM(E146:S146)</f>
        <v>0</v>
      </c>
      <c r="E146" s="53">
        <v>0</v>
      </c>
      <c r="F146" s="53">
        <v>0</v>
      </c>
      <c r="G146" s="53">
        <v>0</v>
      </c>
      <c r="H146" s="47">
        <v>0</v>
      </c>
      <c r="I146" s="48">
        <v>0</v>
      </c>
      <c r="J146" s="53">
        <v>0</v>
      </c>
      <c r="K146" s="53">
        <v>0</v>
      </c>
      <c r="L146" s="48">
        <v>0</v>
      </c>
      <c r="M146" s="53">
        <v>0</v>
      </c>
      <c r="N146" s="53">
        <v>0</v>
      </c>
      <c r="O146" s="48">
        <v>0</v>
      </c>
      <c r="P146" s="53">
        <v>0</v>
      </c>
      <c r="Q146" s="48">
        <v>0</v>
      </c>
      <c r="R146" s="53">
        <v>0</v>
      </c>
      <c r="S146" s="53">
        <v>0</v>
      </c>
      <c r="T146" s="45">
        <f>C146+D146</f>
        <v>30</v>
      </c>
      <c r="U146" s="45">
        <f>L02!C839</f>
        <v>30</v>
      </c>
      <c r="V146" s="45">
        <f>T146-U146</f>
        <v>0</v>
      </c>
      <c r="W146" s="48">
        <v>0</v>
      </c>
    </row>
    <row ht="17.0" customHeight="1" x14ac:dyDescent="0.15" r="147" spans="1:23">
      <c r="A147" s="22">
        <v>21203</v>
      </c>
      <c r="B147" s="22" t="s">
        <v>1397</v>
      </c>
      <c r="C147" s="53">
        <v>22521</v>
      </c>
      <c r="D147" s="45">
        <f>SUM(E147:S147)</f>
        <v>1455</v>
      </c>
      <c r="E147" s="53">
        <v>0</v>
      </c>
      <c r="F147" s="53">
        <v>6568</v>
      </c>
      <c r="G147" s="53">
        <v>289</v>
      </c>
      <c r="H147" s="47">
        <v>0</v>
      </c>
      <c r="I147" s="48">
        <v>0</v>
      </c>
      <c r="J147" s="53">
        <v>0</v>
      </c>
      <c r="K147" s="53">
        <v>0</v>
      </c>
      <c r="L147" s="48">
        <v>0</v>
      </c>
      <c r="M147" s="53">
        <v>-1718</v>
      </c>
      <c r="N147" s="53">
        <v>-2084</v>
      </c>
      <c r="O147" s="48">
        <v>0</v>
      </c>
      <c r="P147" s="53">
        <v>0</v>
      </c>
      <c r="Q147" s="48">
        <v>0</v>
      </c>
      <c r="R147" s="53">
        <v>0</v>
      </c>
      <c r="S147" s="53">
        <v>-1600</v>
      </c>
      <c r="T147" s="45">
        <f>C147+D147</f>
        <v>23976</v>
      </c>
      <c r="U147" s="45">
        <f>L02!C841</f>
        <v>23209</v>
      </c>
      <c r="V147" s="45">
        <f>T147-U147</f>
        <v>767</v>
      </c>
      <c r="W147" s="48">
        <v>767</v>
      </c>
    </row>
    <row ht="17.0" customHeight="1" x14ac:dyDescent="0.15" r="148" spans="1:23">
      <c r="A148" s="22">
        <v>21205</v>
      </c>
      <c r="B148" s="22" t="s">
        <v>2119</v>
      </c>
      <c r="C148" s="53">
        <v>16073</v>
      </c>
      <c r="D148" s="45">
        <f>SUM(E148:S148)</f>
        <v>2554</v>
      </c>
      <c r="E148" s="53">
        <v>0</v>
      </c>
      <c r="F148" s="53">
        <v>0</v>
      </c>
      <c r="G148" s="53">
        <v>0</v>
      </c>
      <c r="H148" s="47">
        <v>0</v>
      </c>
      <c r="I148" s="48">
        <v>0</v>
      </c>
      <c r="J148" s="53">
        <v>0</v>
      </c>
      <c r="K148" s="53">
        <v>0</v>
      </c>
      <c r="L148" s="48">
        <v>0</v>
      </c>
      <c r="M148" s="53">
        <v>3150</v>
      </c>
      <c r="N148" s="53">
        <v>-596</v>
      </c>
      <c r="O148" s="48">
        <v>0</v>
      </c>
      <c r="P148" s="53">
        <v>0</v>
      </c>
      <c r="Q148" s="48">
        <v>0</v>
      </c>
      <c r="R148" s="53">
        <v>0</v>
      </c>
      <c r="S148" s="53">
        <v>0</v>
      </c>
      <c r="T148" s="45">
        <f>C148+D148</f>
        <v>18627</v>
      </c>
      <c r="U148" s="45">
        <f>L02!C844</f>
        <v>16536</v>
      </c>
      <c r="V148" s="45">
        <f>T148-U148</f>
        <v>2091</v>
      </c>
      <c r="W148" s="48">
        <v>2091</v>
      </c>
    </row>
    <row ht="17.0" customHeight="1" x14ac:dyDescent="0.15" r="149" spans="1:23">
      <c r="A149" s="22">
        <v>21206</v>
      </c>
      <c r="B149" s="22" t="s">
        <v>2120</v>
      </c>
      <c r="C149" s="53">
        <v>0</v>
      </c>
      <c r="D149" s="45">
        <f>SUM(E149:S149)</f>
        <v>0</v>
      </c>
      <c r="E149" s="53">
        <v>0</v>
      </c>
      <c r="F149" s="53">
        <v>0</v>
      </c>
      <c r="G149" s="53">
        <v>0</v>
      </c>
      <c r="H149" s="47">
        <v>0</v>
      </c>
      <c r="I149" s="48">
        <v>0</v>
      </c>
      <c r="J149" s="53">
        <v>0</v>
      </c>
      <c r="K149" s="53">
        <v>0</v>
      </c>
      <c r="L149" s="48">
        <v>0</v>
      </c>
      <c r="M149" s="53">
        <v>0</v>
      </c>
      <c r="N149" s="53">
        <v>0</v>
      </c>
      <c r="O149" s="48">
        <v>0</v>
      </c>
      <c r="P149" s="53">
        <v>0</v>
      </c>
      <c r="Q149" s="48">
        <v>0</v>
      </c>
      <c r="R149" s="53">
        <v>0</v>
      </c>
      <c r="S149" s="53">
        <v>0</v>
      </c>
      <c r="T149" s="45">
        <f>C149+D149</f>
        <v>0</v>
      </c>
      <c r="U149" s="45">
        <f>L02!C846</f>
        <v>0</v>
      </c>
      <c r="V149" s="45">
        <f>T149-U149</f>
        <v>0</v>
      </c>
      <c r="W149" s="48">
        <v>0</v>
      </c>
    </row>
    <row ht="17.0" customHeight="1" x14ac:dyDescent="0.15" r="150" spans="1:23">
      <c r="A150" s="22">
        <v>21299</v>
      </c>
      <c r="B150" s="22" t="s">
        <v>2121</v>
      </c>
      <c r="C150" s="53">
        <v>0</v>
      </c>
      <c r="D150" s="45">
        <f>SUM(E150:S150)</f>
        <v>16</v>
      </c>
      <c r="E150" s="53">
        <v>0</v>
      </c>
      <c r="F150" s="53">
        <v>0</v>
      </c>
      <c r="G150" s="53">
        <v>0</v>
      </c>
      <c r="H150" s="47">
        <v>0</v>
      </c>
      <c r="I150" s="48">
        <v>0</v>
      </c>
      <c r="J150" s="53">
        <v>0</v>
      </c>
      <c r="K150" s="53">
        <v>0</v>
      </c>
      <c r="L150" s="48">
        <v>0</v>
      </c>
      <c r="M150" s="53">
        <v>117</v>
      </c>
      <c r="N150" s="53">
        <v>-101</v>
      </c>
      <c r="O150" s="48">
        <v>0</v>
      </c>
      <c r="P150" s="53">
        <v>0</v>
      </c>
      <c r="Q150" s="48">
        <v>0</v>
      </c>
      <c r="R150" s="53">
        <v>0</v>
      </c>
      <c r="S150" s="53">
        <v>0</v>
      </c>
      <c r="T150" s="45">
        <f>C150+D150</f>
        <v>16</v>
      </c>
      <c r="U150" s="45">
        <f>L02!C848</f>
        <v>16</v>
      </c>
      <c r="V150" s="45">
        <f>T150-U150</f>
        <v>0</v>
      </c>
      <c r="W150" s="48">
        <v>0</v>
      </c>
    </row>
    <row ht="17.0" customHeight="1" x14ac:dyDescent="0.15" r="151" spans="1:23">
      <c r="A151" s="22">
        <v>213</v>
      </c>
      <c r="B151" s="46" t="s">
        <v>1406</v>
      </c>
      <c r="C151" s="45">
        <f>SUM(C152:C159)</f>
        <v>69990</v>
      </c>
      <c r="D151" s="45">
        <f>SUM(D152:D159)</f>
        <v>17180</v>
      </c>
      <c r="E151" s="45">
        <f>SUM(E152:E159)</f>
        <v>0</v>
      </c>
      <c r="F151" s="45">
        <f>SUM(F152:F159)</f>
        <v>14342</v>
      </c>
      <c r="G151" s="45">
        <f>SUM(G152:G159)</f>
        <v>8270</v>
      </c>
      <c r="H151" s="45">
        <f>SUM(H152:H159)</f>
        <v>0</v>
      </c>
      <c r="I151" s="45">
        <f>SUM(I152:I159)</f>
        <v>0</v>
      </c>
      <c r="J151" s="45">
        <f>SUM(J152:J159)</f>
        <v>0</v>
      </c>
      <c r="K151" s="45">
        <f>SUM(K152:K159)</f>
        <v>0</v>
      </c>
      <c r="L151" s="45">
        <f>SUM(L152:L159)</f>
        <v>178</v>
      </c>
      <c r="M151" s="45">
        <f>SUM(M152:M159)</f>
        <v>775</v>
      </c>
      <c r="N151" s="45">
        <f>SUM(N152:N159)</f>
        <v>-6385</v>
      </c>
      <c r="O151" s="45">
        <f>SUM(O152:O159)</f>
        <v>0</v>
      </c>
      <c r="P151" s="45">
        <f>SUM(P152:P159)</f>
        <v>0</v>
      </c>
      <c r="Q151" s="45">
        <f>SUM(Q152:Q159)</f>
        <v>0</v>
      </c>
      <c r="R151" s="45">
        <f>SUM(R152:R159)</f>
        <v>0</v>
      </c>
      <c r="S151" s="45">
        <f>SUM(S152:S159)</f>
        <v>0</v>
      </c>
      <c r="T151" s="45">
        <f>SUM(T152:T159)</f>
        <v>87170</v>
      </c>
      <c r="U151" s="45">
        <f>SUM(U152:U159)</f>
        <v>81092</v>
      </c>
      <c r="V151" s="45">
        <f>SUM(V152:V159)</f>
        <v>6078</v>
      </c>
      <c r="W151" s="45">
        <f>SUM(W152:W159)</f>
        <v>6078</v>
      </c>
    </row>
    <row ht="17.0" customHeight="1" x14ac:dyDescent="0.15" r="152" spans="1:23">
      <c r="A152" s="22">
        <v>21301</v>
      </c>
      <c r="B152" s="22" t="s">
        <v>1407</v>
      </c>
      <c r="C152" s="53">
        <v>11378</v>
      </c>
      <c r="D152" s="45">
        <f>SUM(E152:S152)</f>
        <v>-1598</v>
      </c>
      <c r="E152" s="53">
        <v>0</v>
      </c>
      <c r="F152" s="53">
        <v>1436</v>
      </c>
      <c r="G152" s="53">
        <v>148</v>
      </c>
      <c r="H152" s="47">
        <v>0</v>
      </c>
      <c r="I152" s="48">
        <v>0</v>
      </c>
      <c r="J152" s="53">
        <v>0</v>
      </c>
      <c r="K152" s="53">
        <v>0</v>
      </c>
      <c r="L152" s="48">
        <v>178</v>
      </c>
      <c r="M152" s="53">
        <v>-1312</v>
      </c>
      <c r="N152" s="53">
        <v>-2048</v>
      </c>
      <c r="O152" s="48">
        <v>0</v>
      </c>
      <c r="P152" s="53">
        <v>0</v>
      </c>
      <c r="Q152" s="48">
        <v>0</v>
      </c>
      <c r="R152" s="53">
        <v>0</v>
      </c>
      <c r="S152" s="53">
        <v>0</v>
      </c>
      <c r="T152" s="45">
        <f>C152+D152</f>
        <v>9780</v>
      </c>
      <c r="U152" s="45">
        <f>L02!C851</f>
        <v>8439</v>
      </c>
      <c r="V152" s="45">
        <f>T152-U152</f>
        <v>1341</v>
      </c>
      <c r="W152" s="48">
        <v>1341</v>
      </c>
    </row>
    <row ht="17.0" customHeight="1" x14ac:dyDescent="0.15" r="153" spans="1:23">
      <c r="A153" s="22">
        <v>21302</v>
      </c>
      <c r="B153" s="22" t="s">
        <v>1429</v>
      </c>
      <c r="C153" s="53">
        <v>15796</v>
      </c>
      <c r="D153" s="45">
        <f>SUM(E153:S153)</f>
        <v>1638</v>
      </c>
      <c r="E153" s="53">
        <v>0</v>
      </c>
      <c r="F153" s="53">
        <v>1290</v>
      </c>
      <c r="G153" s="53">
        <v>0</v>
      </c>
      <c r="H153" s="47">
        <v>0</v>
      </c>
      <c r="I153" s="48">
        <v>0</v>
      </c>
      <c r="J153" s="53">
        <v>0</v>
      </c>
      <c r="K153" s="53">
        <v>0</v>
      </c>
      <c r="L153" s="48">
        <v>0</v>
      </c>
      <c r="M153" s="53">
        <v>1460</v>
      </c>
      <c r="N153" s="53">
        <v>-1112</v>
      </c>
      <c r="O153" s="48">
        <v>0</v>
      </c>
      <c r="P153" s="53">
        <v>0</v>
      </c>
      <c r="Q153" s="48">
        <v>0</v>
      </c>
      <c r="R153" s="53">
        <v>0</v>
      </c>
      <c r="S153" s="53">
        <v>0</v>
      </c>
      <c r="T153" s="45">
        <f>C153+D153</f>
        <v>17434</v>
      </c>
      <c r="U153" s="45">
        <f>L02!C877</f>
        <v>17434</v>
      </c>
      <c r="V153" s="45">
        <f>T153-U153</f>
        <v>0</v>
      </c>
      <c r="W153" s="48">
        <v>0</v>
      </c>
    </row>
    <row ht="17.0" customHeight="1" x14ac:dyDescent="0.15" r="154" spans="1:23">
      <c r="A154" s="22">
        <v>21303</v>
      </c>
      <c r="B154" s="22" t="s">
        <v>1447</v>
      </c>
      <c r="C154" s="53">
        <v>4180</v>
      </c>
      <c r="D154" s="45">
        <f>SUM(E154:S154)</f>
        <v>-1084</v>
      </c>
      <c r="E154" s="53">
        <v>0</v>
      </c>
      <c r="F154" s="53">
        <v>58</v>
      </c>
      <c r="G154" s="53">
        <v>1100</v>
      </c>
      <c r="H154" s="47">
        <v>0</v>
      </c>
      <c r="I154" s="48">
        <v>0</v>
      </c>
      <c r="J154" s="53">
        <v>0</v>
      </c>
      <c r="K154" s="53">
        <v>0</v>
      </c>
      <c r="L154" s="48">
        <v>0</v>
      </c>
      <c r="M154" s="53">
        <v>-1117</v>
      </c>
      <c r="N154" s="53">
        <v>-1125</v>
      </c>
      <c r="O154" s="48">
        <v>0</v>
      </c>
      <c r="P154" s="53">
        <v>0</v>
      </c>
      <c r="Q154" s="48">
        <v>0</v>
      </c>
      <c r="R154" s="53">
        <v>0</v>
      </c>
      <c r="S154" s="53">
        <v>0</v>
      </c>
      <c r="T154" s="45">
        <f>C154+D154</f>
        <v>3096</v>
      </c>
      <c r="U154" s="45">
        <f>L02!C899</f>
        <v>1925</v>
      </c>
      <c r="V154" s="45">
        <f>T154-U154</f>
        <v>1171</v>
      </c>
      <c r="W154" s="48">
        <v>1171</v>
      </c>
    </row>
    <row ht="17.0" customHeight="1" x14ac:dyDescent="0.15" r="155" spans="1:23">
      <c r="A155" s="22">
        <v>21305</v>
      </c>
      <c r="B155" s="22" t="s">
        <v>1471</v>
      </c>
      <c r="C155" s="53">
        <v>31829</v>
      </c>
      <c r="D155" s="45">
        <f>SUM(E155:S155)</f>
        <v>18722</v>
      </c>
      <c r="E155" s="53">
        <v>0</v>
      </c>
      <c r="F155" s="53">
        <v>11388</v>
      </c>
      <c r="G155" s="53">
        <v>6830</v>
      </c>
      <c r="H155" s="47">
        <v>0</v>
      </c>
      <c r="I155" s="48">
        <v>0</v>
      </c>
      <c r="J155" s="53">
        <v>0</v>
      </c>
      <c r="K155" s="53">
        <v>0</v>
      </c>
      <c r="L155" s="48">
        <v>0</v>
      </c>
      <c r="M155" s="53">
        <v>1448</v>
      </c>
      <c r="N155" s="53">
        <v>-944</v>
      </c>
      <c r="O155" s="48">
        <v>0</v>
      </c>
      <c r="P155" s="53">
        <v>0</v>
      </c>
      <c r="Q155" s="48">
        <v>0</v>
      </c>
      <c r="R155" s="53">
        <v>0</v>
      </c>
      <c r="S155" s="53">
        <v>0</v>
      </c>
      <c r="T155" s="45">
        <f>C155+D155</f>
        <v>50551</v>
      </c>
      <c r="U155" s="45">
        <f>L02!C927</f>
        <v>48278</v>
      </c>
      <c r="V155" s="45">
        <f>T155-U155</f>
        <v>2273</v>
      </c>
      <c r="W155" s="48">
        <v>2273</v>
      </c>
    </row>
    <row ht="17.0" customHeight="1" x14ac:dyDescent="0.15" r="156" spans="1:23">
      <c r="A156" s="22">
        <v>21307</v>
      </c>
      <c r="B156" s="22" t="s">
        <v>1478</v>
      </c>
      <c r="C156" s="53">
        <v>5422</v>
      </c>
      <c r="D156" s="45">
        <f>SUM(E156:S156)</f>
        <v>-414</v>
      </c>
      <c r="E156" s="53">
        <v>0</v>
      </c>
      <c r="F156" s="53">
        <v>0</v>
      </c>
      <c r="G156" s="53">
        <v>165</v>
      </c>
      <c r="H156" s="47">
        <v>0</v>
      </c>
      <c r="I156" s="48">
        <v>0</v>
      </c>
      <c r="J156" s="53">
        <v>0</v>
      </c>
      <c r="K156" s="53">
        <v>0</v>
      </c>
      <c r="L156" s="48">
        <v>0</v>
      </c>
      <c r="M156" s="53">
        <v>-369</v>
      </c>
      <c r="N156" s="53">
        <v>-210</v>
      </c>
      <c r="O156" s="48">
        <v>0</v>
      </c>
      <c r="P156" s="53">
        <v>0</v>
      </c>
      <c r="Q156" s="48">
        <v>0</v>
      </c>
      <c r="R156" s="53">
        <v>0</v>
      </c>
      <c r="S156" s="53">
        <v>0</v>
      </c>
      <c r="T156" s="45">
        <f>C156+D156</f>
        <v>5008</v>
      </c>
      <c r="U156" s="45">
        <f>L02!C938</f>
        <v>4461</v>
      </c>
      <c r="V156" s="45">
        <f>T156-U156</f>
        <v>547</v>
      </c>
      <c r="W156" s="48">
        <v>547</v>
      </c>
    </row>
    <row ht="17.0" customHeight="1" x14ac:dyDescent="0.15" r="157" spans="1:23">
      <c r="A157" s="22">
        <v>21308</v>
      </c>
      <c r="B157" s="22" t="s">
        <v>1485</v>
      </c>
      <c r="C157" s="53">
        <v>965</v>
      </c>
      <c r="D157" s="45">
        <f>SUM(E157:S157)</f>
        <v>336</v>
      </c>
      <c r="E157" s="53">
        <v>0</v>
      </c>
      <c r="F157" s="53">
        <v>170</v>
      </c>
      <c r="G157" s="53">
        <v>27</v>
      </c>
      <c r="H157" s="47">
        <v>0</v>
      </c>
      <c r="I157" s="48">
        <v>0</v>
      </c>
      <c r="J157" s="53">
        <v>0</v>
      </c>
      <c r="K157" s="53">
        <v>0</v>
      </c>
      <c r="L157" s="48">
        <v>0</v>
      </c>
      <c r="M157" s="53">
        <v>645</v>
      </c>
      <c r="N157" s="53">
        <v>-506</v>
      </c>
      <c r="O157" s="48">
        <v>0</v>
      </c>
      <c r="P157" s="53">
        <v>0</v>
      </c>
      <c r="Q157" s="48">
        <v>0</v>
      </c>
      <c r="R157" s="53">
        <v>0</v>
      </c>
      <c r="S157" s="53">
        <v>0</v>
      </c>
      <c r="T157" s="45">
        <f>C157+D157</f>
        <v>1301</v>
      </c>
      <c r="U157" s="45">
        <f>L02!C945</f>
        <v>555</v>
      </c>
      <c r="V157" s="45">
        <f>T157-U157</f>
        <v>746</v>
      </c>
      <c r="W157" s="48">
        <v>746</v>
      </c>
    </row>
    <row ht="17.0" customHeight="1" x14ac:dyDescent="0.15" r="158" spans="1:23">
      <c r="A158" s="22">
        <v>21309</v>
      </c>
      <c r="B158" s="22" t="s">
        <v>1491</v>
      </c>
      <c r="C158" s="53">
        <v>0</v>
      </c>
      <c r="D158" s="45">
        <f>SUM(E158:S158)</f>
        <v>0</v>
      </c>
      <c r="E158" s="53">
        <v>0</v>
      </c>
      <c r="F158" s="53">
        <v>0</v>
      </c>
      <c r="G158" s="53">
        <v>0</v>
      </c>
      <c r="H158" s="47">
        <v>0</v>
      </c>
      <c r="I158" s="48">
        <v>0</v>
      </c>
      <c r="J158" s="53">
        <v>0</v>
      </c>
      <c r="K158" s="53">
        <v>0</v>
      </c>
      <c r="L158" s="48">
        <v>0</v>
      </c>
      <c r="M158" s="53">
        <v>0</v>
      </c>
      <c r="N158" s="53">
        <v>0</v>
      </c>
      <c r="O158" s="48">
        <v>0</v>
      </c>
      <c r="P158" s="53">
        <v>0</v>
      </c>
      <c r="Q158" s="48">
        <v>0</v>
      </c>
      <c r="R158" s="53">
        <v>0</v>
      </c>
      <c r="S158" s="53">
        <v>0</v>
      </c>
      <c r="T158" s="45">
        <f>C158+D158</f>
        <v>0</v>
      </c>
      <c r="U158" s="45">
        <f>L02!C951</f>
        <v>0</v>
      </c>
      <c r="V158" s="45">
        <f>T158-U158</f>
        <v>0</v>
      </c>
      <c r="W158" s="48">
        <v>0</v>
      </c>
    </row>
    <row ht="17.0" customHeight="1" x14ac:dyDescent="0.15" r="159" spans="1:23">
      <c r="A159" s="22">
        <v>21399</v>
      </c>
      <c r="B159" s="22" t="s">
        <v>2122</v>
      </c>
      <c r="C159" s="53">
        <v>420</v>
      </c>
      <c r="D159" s="45">
        <f>SUM(E159:S159)</f>
        <v>-420</v>
      </c>
      <c r="E159" s="53">
        <v>0</v>
      </c>
      <c r="F159" s="53">
        <v>0</v>
      </c>
      <c r="G159" s="53">
        <v>0</v>
      </c>
      <c r="H159" s="47">
        <v>0</v>
      </c>
      <c r="I159" s="48">
        <v>0</v>
      </c>
      <c r="J159" s="53">
        <v>0</v>
      </c>
      <c r="K159" s="53">
        <v>0</v>
      </c>
      <c r="L159" s="48">
        <v>0</v>
      </c>
      <c r="M159" s="53">
        <v>20</v>
      </c>
      <c r="N159" s="53">
        <v>-440</v>
      </c>
      <c r="O159" s="48">
        <v>0</v>
      </c>
      <c r="P159" s="53">
        <v>0</v>
      </c>
      <c r="Q159" s="48">
        <v>0</v>
      </c>
      <c r="R159" s="53">
        <v>0</v>
      </c>
      <c r="S159" s="53">
        <v>0</v>
      </c>
      <c r="T159" s="45">
        <f>C159+D159</f>
        <v>0</v>
      </c>
      <c r="U159" s="45">
        <f>L02!C954</f>
        <v>0</v>
      </c>
      <c r="V159" s="45">
        <f>T159-U159</f>
        <v>0</v>
      </c>
      <c r="W159" s="48">
        <v>0</v>
      </c>
    </row>
    <row ht="17.0" customHeight="1" x14ac:dyDescent="0.15" r="160" spans="1:23">
      <c r="A160" s="22">
        <v>214</v>
      </c>
      <c r="B160" s="46" t="s">
        <v>1497</v>
      </c>
      <c r="C160" s="45">
        <f>SUM(C161:C166)</f>
        <v>19695</v>
      </c>
      <c r="D160" s="45">
        <f>SUM(D161:D166)</f>
        <v>8645</v>
      </c>
      <c r="E160" s="45">
        <f>SUM(E161:E166)</f>
        <v>0</v>
      </c>
      <c r="F160" s="45">
        <f>SUM(F161:F166)</f>
        <v>7033</v>
      </c>
      <c r="G160" s="45">
        <f>SUM(G161:G166)</f>
        <v>2682</v>
      </c>
      <c r="H160" s="45">
        <f>SUM(H161:H166)</f>
        <v>0</v>
      </c>
      <c r="I160" s="45">
        <f>SUM(I161:I166)</f>
        <v>0</v>
      </c>
      <c r="J160" s="45">
        <f>SUM(J161:J166)</f>
        <v>0</v>
      </c>
      <c r="K160" s="45">
        <f>SUM(K161:K166)</f>
        <v>0</v>
      </c>
      <c r="L160" s="45">
        <f>SUM(L161:L166)</f>
        <v>0</v>
      </c>
      <c r="M160" s="45">
        <f>SUM(M161:M166)</f>
        <v>2780</v>
      </c>
      <c r="N160" s="45">
        <f>SUM(N161:N166)</f>
        <v>-3850</v>
      </c>
      <c r="O160" s="45">
        <f>SUM(O161:O166)</f>
        <v>0</v>
      </c>
      <c r="P160" s="45">
        <f>SUM(P161:P166)</f>
        <v>0</v>
      </c>
      <c r="Q160" s="45">
        <f>SUM(Q161:Q166)</f>
        <v>0</v>
      </c>
      <c r="R160" s="45">
        <f>SUM(R161:R166)</f>
        <v>0</v>
      </c>
      <c r="S160" s="45">
        <f>SUM(S161:S166)</f>
        <v>0</v>
      </c>
      <c r="T160" s="45">
        <f>SUM(T161:T166)</f>
        <v>28340</v>
      </c>
      <c r="U160" s="45">
        <f>SUM(U161:U166)</f>
        <v>20219</v>
      </c>
      <c r="V160" s="45">
        <f>SUM(V161:V166)</f>
        <v>8121</v>
      </c>
      <c r="W160" s="45">
        <f>SUM(W161:W166)</f>
        <v>8121</v>
      </c>
    </row>
    <row ht="17.0" customHeight="1" x14ac:dyDescent="0.15" r="161" spans="1:23">
      <c r="A161" s="22">
        <v>21401</v>
      </c>
      <c r="B161" s="22" t="s">
        <v>1498</v>
      </c>
      <c r="C161" s="53">
        <v>17946</v>
      </c>
      <c r="D161" s="45">
        <f>SUM(E161:S161)</f>
        <v>3655</v>
      </c>
      <c r="E161" s="53">
        <v>0</v>
      </c>
      <c r="F161" s="53">
        <v>1576</v>
      </c>
      <c r="G161" s="53">
        <v>1665</v>
      </c>
      <c r="H161" s="47">
        <v>0</v>
      </c>
      <c r="I161" s="48">
        <v>0</v>
      </c>
      <c r="J161" s="53">
        <v>0</v>
      </c>
      <c r="K161" s="53">
        <v>0</v>
      </c>
      <c r="L161" s="48">
        <v>0</v>
      </c>
      <c r="M161" s="53">
        <v>2780</v>
      </c>
      <c r="N161" s="53">
        <v>-2366</v>
      </c>
      <c r="O161" s="48">
        <v>0</v>
      </c>
      <c r="P161" s="53">
        <v>0</v>
      </c>
      <c r="Q161" s="48">
        <v>0</v>
      </c>
      <c r="R161" s="53">
        <v>0</v>
      </c>
      <c r="S161" s="53">
        <v>0</v>
      </c>
      <c r="T161" s="45">
        <f>C161+D161</f>
        <v>21601</v>
      </c>
      <c r="U161" s="45">
        <f>L02!C958</f>
        <v>18133</v>
      </c>
      <c r="V161" s="45">
        <f>T161-U161</f>
        <v>3468</v>
      </c>
      <c r="W161" s="48">
        <v>3468</v>
      </c>
    </row>
    <row ht="17.0" customHeight="1" x14ac:dyDescent="0.15" r="162" spans="1:23">
      <c r="A162" s="22">
        <v>21402</v>
      </c>
      <c r="B162" s="22" t="s">
        <v>1517</v>
      </c>
      <c r="C162" s="53">
        <v>0</v>
      </c>
      <c r="D162" s="45">
        <f>SUM(E162:S162)</f>
        <v>0</v>
      </c>
      <c r="E162" s="53">
        <v>0</v>
      </c>
      <c r="F162" s="53">
        <v>0</v>
      </c>
      <c r="G162" s="53">
        <v>0</v>
      </c>
      <c r="H162" s="47">
        <v>0</v>
      </c>
      <c r="I162" s="48">
        <v>0</v>
      </c>
      <c r="J162" s="53">
        <v>0</v>
      </c>
      <c r="K162" s="53">
        <v>0</v>
      </c>
      <c r="L162" s="48">
        <v>0</v>
      </c>
      <c r="M162" s="53">
        <v>0</v>
      </c>
      <c r="N162" s="53">
        <v>0</v>
      </c>
      <c r="O162" s="48">
        <v>0</v>
      </c>
      <c r="P162" s="53">
        <v>0</v>
      </c>
      <c r="Q162" s="48">
        <v>0</v>
      </c>
      <c r="R162" s="53">
        <v>0</v>
      </c>
      <c r="S162" s="53">
        <v>0</v>
      </c>
      <c r="T162" s="45">
        <f>C162+D162</f>
        <v>0</v>
      </c>
      <c r="U162" s="45">
        <f>L02!C980</f>
        <v>0</v>
      </c>
      <c r="V162" s="45">
        <f>T162-U162</f>
        <v>0</v>
      </c>
      <c r="W162" s="48">
        <v>0</v>
      </c>
    </row>
    <row ht="17.0" customHeight="1" x14ac:dyDescent="0.15" r="163" spans="1:23">
      <c r="A163" s="22">
        <v>21403</v>
      </c>
      <c r="B163" s="22" t="s">
        <v>1524</v>
      </c>
      <c r="C163" s="53">
        <v>0</v>
      </c>
      <c r="D163" s="45">
        <f>SUM(E163:S163)</f>
        <v>0</v>
      </c>
      <c r="E163" s="53">
        <v>0</v>
      </c>
      <c r="F163" s="53">
        <v>0</v>
      </c>
      <c r="G163" s="53">
        <v>0</v>
      </c>
      <c r="H163" s="47">
        <v>0</v>
      </c>
      <c r="I163" s="48">
        <v>0</v>
      </c>
      <c r="J163" s="53">
        <v>0</v>
      </c>
      <c r="K163" s="53">
        <v>0</v>
      </c>
      <c r="L163" s="48">
        <v>0</v>
      </c>
      <c r="M163" s="53">
        <v>0</v>
      </c>
      <c r="N163" s="53">
        <v>0</v>
      </c>
      <c r="O163" s="48">
        <v>0</v>
      </c>
      <c r="P163" s="53">
        <v>0</v>
      </c>
      <c r="Q163" s="48">
        <v>0</v>
      </c>
      <c r="R163" s="53">
        <v>0</v>
      </c>
      <c r="S163" s="53">
        <v>0</v>
      </c>
      <c r="T163" s="45">
        <f>C163+D163</f>
        <v>0</v>
      </c>
      <c r="U163" s="45">
        <f>L02!C990</f>
        <v>0</v>
      </c>
      <c r="V163" s="45">
        <f>T163-U163</f>
        <v>0</v>
      </c>
      <c r="W163" s="48">
        <v>0</v>
      </c>
    </row>
    <row ht="17.0" customHeight="1" x14ac:dyDescent="0.15" r="164" spans="1:23">
      <c r="A164" s="22">
        <v>21405</v>
      </c>
      <c r="B164" s="22" t="s">
        <v>1531</v>
      </c>
      <c r="C164" s="53">
        <v>0</v>
      </c>
      <c r="D164" s="45">
        <f>SUM(E164:S164)</f>
        <v>0</v>
      </c>
      <c r="E164" s="53">
        <v>0</v>
      </c>
      <c r="F164" s="53">
        <v>0</v>
      </c>
      <c r="G164" s="53">
        <v>0</v>
      </c>
      <c r="H164" s="47">
        <v>0</v>
      </c>
      <c r="I164" s="48">
        <v>0</v>
      </c>
      <c r="J164" s="53">
        <v>0</v>
      </c>
      <c r="K164" s="53">
        <v>0</v>
      </c>
      <c r="L164" s="48">
        <v>0</v>
      </c>
      <c r="M164" s="53">
        <v>0</v>
      </c>
      <c r="N164" s="53">
        <v>0</v>
      </c>
      <c r="O164" s="48">
        <v>0</v>
      </c>
      <c r="P164" s="53">
        <v>0</v>
      </c>
      <c r="Q164" s="48">
        <v>0</v>
      </c>
      <c r="R164" s="53">
        <v>0</v>
      </c>
      <c r="S164" s="53">
        <v>0</v>
      </c>
      <c r="T164" s="45">
        <f>C164+D164</f>
        <v>0</v>
      </c>
      <c r="U164" s="45">
        <f>L02!C1000</f>
        <v>0</v>
      </c>
      <c r="V164" s="45">
        <f>T164-U164</f>
        <v>0</v>
      </c>
      <c r="W164" s="48">
        <v>0</v>
      </c>
    </row>
    <row ht="17.0" customHeight="1" x14ac:dyDescent="0.15" r="165" spans="1:23">
      <c r="A165" s="22">
        <v>21406</v>
      </c>
      <c r="B165" s="22" t="s">
        <v>1534</v>
      </c>
      <c r="C165" s="53">
        <v>1484</v>
      </c>
      <c r="D165" s="45">
        <f>SUM(E165:S165)</f>
        <v>3973</v>
      </c>
      <c r="E165" s="53">
        <v>0</v>
      </c>
      <c r="F165" s="53">
        <v>5457</v>
      </c>
      <c r="G165" s="53">
        <v>0</v>
      </c>
      <c r="H165" s="47">
        <v>0</v>
      </c>
      <c r="I165" s="48">
        <v>0</v>
      </c>
      <c r="J165" s="53">
        <v>0</v>
      </c>
      <c r="K165" s="53">
        <v>0</v>
      </c>
      <c r="L165" s="48">
        <v>0</v>
      </c>
      <c r="M165" s="53">
        <v>0</v>
      </c>
      <c r="N165" s="53">
        <v>-1484</v>
      </c>
      <c r="O165" s="48">
        <v>0</v>
      </c>
      <c r="P165" s="53">
        <v>0</v>
      </c>
      <c r="Q165" s="48">
        <v>0</v>
      </c>
      <c r="R165" s="53">
        <v>0</v>
      </c>
      <c r="S165" s="53">
        <v>0</v>
      </c>
      <c r="T165" s="45">
        <f>C165+D165</f>
        <v>5457</v>
      </c>
      <c r="U165" s="45">
        <f>L02!C1007</f>
        <v>1821</v>
      </c>
      <c r="V165" s="45">
        <f>T165-U165</f>
        <v>3636</v>
      </c>
      <c r="W165" s="48">
        <v>3636</v>
      </c>
    </row>
    <row ht="17.0" customHeight="1" x14ac:dyDescent="0.15" r="166" spans="1:23">
      <c r="A166" s="22">
        <v>21499</v>
      </c>
      <c r="B166" s="22" t="s">
        <v>2123</v>
      </c>
      <c r="C166" s="53">
        <v>265</v>
      </c>
      <c r="D166" s="45">
        <f>SUM(E166:S166)</f>
        <v>1017</v>
      </c>
      <c r="E166" s="53">
        <v>0</v>
      </c>
      <c r="F166" s="53">
        <v>0</v>
      </c>
      <c r="G166" s="53">
        <v>1017</v>
      </c>
      <c r="H166" s="47">
        <v>0</v>
      </c>
      <c r="I166" s="48">
        <v>0</v>
      </c>
      <c r="J166" s="53">
        <v>0</v>
      </c>
      <c r="K166" s="53">
        <v>0</v>
      </c>
      <c r="L166" s="48">
        <v>0</v>
      </c>
      <c r="M166" s="53">
        <v>0</v>
      </c>
      <c r="N166" s="53">
        <v>0</v>
      </c>
      <c r="O166" s="48">
        <v>0</v>
      </c>
      <c r="P166" s="53">
        <v>0</v>
      </c>
      <c r="Q166" s="48">
        <v>0</v>
      </c>
      <c r="R166" s="53">
        <v>0</v>
      </c>
      <c r="S166" s="53">
        <v>0</v>
      </c>
      <c r="T166" s="45">
        <f>C166+D166</f>
        <v>1282</v>
      </c>
      <c r="U166" s="45">
        <f>L02!C1012</f>
        <v>265</v>
      </c>
      <c r="V166" s="45">
        <f>T166-U166</f>
        <v>1017</v>
      </c>
      <c r="W166" s="48">
        <v>1017</v>
      </c>
    </row>
    <row ht="17.0" customHeight="1" x14ac:dyDescent="0.15" r="167" spans="1:23">
      <c r="A167" s="22">
        <v>215</v>
      </c>
      <c r="B167" s="46" t="s">
        <v>1542</v>
      </c>
      <c r="C167" s="45">
        <f>SUM(C168:C174)</f>
        <v>16546</v>
      </c>
      <c r="D167" s="45">
        <f>SUM(D168:D174)</f>
        <v>2452</v>
      </c>
      <c r="E167" s="45">
        <f>SUM(E168:E174)</f>
        <v>0</v>
      </c>
      <c r="F167" s="45">
        <f>SUM(F168:F174)</f>
        <v>310</v>
      </c>
      <c r="G167" s="45">
        <f>SUM(G168:G174)</f>
        <v>935</v>
      </c>
      <c r="H167" s="45">
        <f>SUM(H168:H174)</f>
        <v>0</v>
      </c>
      <c r="I167" s="45">
        <f>SUM(I168:I174)</f>
        <v>0</v>
      </c>
      <c r="J167" s="45">
        <f>SUM(J168:J174)</f>
        <v>0</v>
      </c>
      <c r="K167" s="45">
        <f>SUM(K168:K174)</f>
        <v>0</v>
      </c>
      <c r="L167" s="45">
        <f>SUM(L168:L174)</f>
        <v>0</v>
      </c>
      <c r="M167" s="45">
        <f>SUM(M168:M174)</f>
        <v>1438</v>
      </c>
      <c r="N167" s="45">
        <f>SUM(N168:N174)</f>
        <v>-231</v>
      </c>
      <c r="O167" s="45">
        <f>SUM(O168:O174)</f>
        <v>0</v>
      </c>
      <c r="P167" s="45">
        <f>SUM(P168:P174)</f>
        <v>0</v>
      </c>
      <c r="Q167" s="45">
        <f>SUM(Q168:Q174)</f>
        <v>0</v>
      </c>
      <c r="R167" s="45">
        <f>SUM(R168:R174)</f>
        <v>0</v>
      </c>
      <c r="S167" s="45">
        <f>SUM(S168:S174)</f>
        <v>0</v>
      </c>
      <c r="T167" s="45">
        <f>SUM(T168:T174)</f>
        <v>18998</v>
      </c>
      <c r="U167" s="45">
        <f>SUM(U168:U174)</f>
        <v>18728</v>
      </c>
      <c r="V167" s="45">
        <f>SUM(V168:V174)</f>
        <v>270</v>
      </c>
      <c r="W167" s="45">
        <f>SUM(W168:W174)</f>
        <v>270</v>
      </c>
    </row>
    <row ht="17.0" customHeight="1" x14ac:dyDescent="0.15" r="168" spans="1:23">
      <c r="A168" s="22">
        <v>21501</v>
      </c>
      <c r="B168" s="22" t="s">
        <v>1543</v>
      </c>
      <c r="C168" s="53">
        <v>656</v>
      </c>
      <c r="D168" s="45">
        <f>SUM(E168:S168)</f>
        <v>-22</v>
      </c>
      <c r="E168" s="53">
        <v>0</v>
      </c>
      <c r="F168" s="53">
        <v>0</v>
      </c>
      <c r="G168" s="53">
        <v>0</v>
      </c>
      <c r="H168" s="47">
        <v>0</v>
      </c>
      <c r="I168" s="48">
        <v>0</v>
      </c>
      <c r="J168" s="53">
        <v>0</v>
      </c>
      <c r="K168" s="53">
        <v>0</v>
      </c>
      <c r="L168" s="48">
        <v>0</v>
      </c>
      <c r="M168" s="53">
        <v>0</v>
      </c>
      <c r="N168" s="53">
        <v>-22</v>
      </c>
      <c r="O168" s="48">
        <v>0</v>
      </c>
      <c r="P168" s="53">
        <v>0</v>
      </c>
      <c r="Q168" s="48">
        <v>0</v>
      </c>
      <c r="R168" s="53">
        <v>0</v>
      </c>
      <c r="S168" s="53">
        <v>0</v>
      </c>
      <c r="T168" s="45">
        <f>C168+D168</f>
        <v>634</v>
      </c>
      <c r="U168" s="45">
        <f>L02!C1016</f>
        <v>634</v>
      </c>
      <c r="V168" s="45">
        <f>T168-U168</f>
        <v>0</v>
      </c>
      <c r="W168" s="48">
        <v>0</v>
      </c>
    </row>
    <row ht="17.0" customHeight="1" x14ac:dyDescent="0.15" r="169" spans="1:23">
      <c r="A169" s="22">
        <v>21502</v>
      </c>
      <c r="B169" s="22" t="s">
        <v>1550</v>
      </c>
      <c r="C169" s="53">
        <v>0</v>
      </c>
      <c r="D169" s="45">
        <f>SUM(E169:S169)</f>
        <v>0</v>
      </c>
      <c r="E169" s="53">
        <v>0</v>
      </c>
      <c r="F169" s="53">
        <v>0</v>
      </c>
      <c r="G169" s="53">
        <v>0</v>
      </c>
      <c r="H169" s="47">
        <v>0</v>
      </c>
      <c r="I169" s="48">
        <v>0</v>
      </c>
      <c r="J169" s="53">
        <v>0</v>
      </c>
      <c r="K169" s="53">
        <v>0</v>
      </c>
      <c r="L169" s="48">
        <v>0</v>
      </c>
      <c r="M169" s="53">
        <v>0</v>
      </c>
      <c r="N169" s="53">
        <v>0</v>
      </c>
      <c r="O169" s="48">
        <v>0</v>
      </c>
      <c r="P169" s="53">
        <v>0</v>
      </c>
      <c r="Q169" s="48">
        <v>0</v>
      </c>
      <c r="R169" s="53">
        <v>0</v>
      </c>
      <c r="S169" s="53">
        <v>0</v>
      </c>
      <c r="T169" s="45">
        <f>C169+D169</f>
        <v>0</v>
      </c>
      <c r="U169" s="45">
        <f>L02!C1026</f>
        <v>0</v>
      </c>
      <c r="V169" s="45">
        <f>T169-U169</f>
        <v>0</v>
      </c>
      <c r="W169" s="48">
        <v>0</v>
      </c>
    </row>
    <row ht="17.0" customHeight="1" x14ac:dyDescent="0.15" r="170" spans="1:23">
      <c r="A170" s="22">
        <v>21503</v>
      </c>
      <c r="B170" s="22" t="s">
        <v>1563</v>
      </c>
      <c r="C170" s="53">
        <v>0</v>
      </c>
      <c r="D170" s="45">
        <f>SUM(E170:S170)</f>
        <v>0</v>
      </c>
      <c r="E170" s="53">
        <v>0</v>
      </c>
      <c r="F170" s="53">
        <v>0</v>
      </c>
      <c r="G170" s="53">
        <v>0</v>
      </c>
      <c r="H170" s="47">
        <v>0</v>
      </c>
      <c r="I170" s="48">
        <v>0</v>
      </c>
      <c r="J170" s="53">
        <v>0</v>
      </c>
      <c r="K170" s="53">
        <v>0</v>
      </c>
      <c r="L170" s="48">
        <v>0</v>
      </c>
      <c r="M170" s="53">
        <v>0</v>
      </c>
      <c r="N170" s="53">
        <v>0</v>
      </c>
      <c r="O170" s="48">
        <v>0</v>
      </c>
      <c r="P170" s="53">
        <v>0</v>
      </c>
      <c r="Q170" s="48">
        <v>0</v>
      </c>
      <c r="R170" s="53">
        <v>0</v>
      </c>
      <c r="S170" s="53">
        <v>0</v>
      </c>
      <c r="T170" s="45">
        <f>C170+D170</f>
        <v>0</v>
      </c>
      <c r="U170" s="45">
        <f>L02!C1042</f>
        <v>0</v>
      </c>
      <c r="V170" s="45">
        <f>T170-U170</f>
        <v>0</v>
      </c>
      <c r="W170" s="48">
        <v>0</v>
      </c>
    </row>
    <row ht="17.0" customHeight="1" x14ac:dyDescent="0.15" r="171" spans="1:23">
      <c r="A171" s="22">
        <v>21505</v>
      </c>
      <c r="B171" s="22" t="s">
        <v>1565</v>
      </c>
      <c r="C171" s="53">
        <v>0</v>
      </c>
      <c r="D171" s="45">
        <f>SUM(E171:S171)</f>
        <v>725</v>
      </c>
      <c r="E171" s="53">
        <v>0</v>
      </c>
      <c r="F171" s="53">
        <v>0</v>
      </c>
      <c r="G171" s="53">
        <v>725</v>
      </c>
      <c r="H171" s="47">
        <v>0</v>
      </c>
      <c r="I171" s="48">
        <v>0</v>
      </c>
      <c r="J171" s="53">
        <v>0</v>
      </c>
      <c r="K171" s="53">
        <v>0</v>
      </c>
      <c r="L171" s="48">
        <v>0</v>
      </c>
      <c r="M171" s="53">
        <v>0</v>
      </c>
      <c r="N171" s="53">
        <v>0</v>
      </c>
      <c r="O171" s="48">
        <v>0</v>
      </c>
      <c r="P171" s="53">
        <v>0</v>
      </c>
      <c r="Q171" s="48">
        <v>0</v>
      </c>
      <c r="R171" s="53">
        <v>0</v>
      </c>
      <c r="S171" s="53">
        <v>0</v>
      </c>
      <c r="T171" s="45">
        <f>C171+D171</f>
        <v>725</v>
      </c>
      <c r="U171" s="45">
        <f>L02!C1047</f>
        <v>625</v>
      </c>
      <c r="V171" s="45">
        <f>T171-U171</f>
        <v>100</v>
      </c>
      <c r="W171" s="48">
        <v>100</v>
      </c>
    </row>
    <row ht="17.0" customHeight="1" x14ac:dyDescent="0.15" r="172" spans="1:23">
      <c r="A172" s="22">
        <v>21507</v>
      </c>
      <c r="B172" s="22" t="s">
        <v>1572</v>
      </c>
      <c r="C172" s="53">
        <v>2500</v>
      </c>
      <c r="D172" s="45">
        <f>SUM(E172:S172)</f>
        <v>972</v>
      </c>
      <c r="E172" s="53">
        <v>0</v>
      </c>
      <c r="F172" s="53">
        <v>0</v>
      </c>
      <c r="G172" s="53">
        <v>0</v>
      </c>
      <c r="H172" s="47">
        <v>0</v>
      </c>
      <c r="I172" s="48">
        <v>0</v>
      </c>
      <c r="J172" s="53">
        <v>0</v>
      </c>
      <c r="K172" s="53">
        <v>0</v>
      </c>
      <c r="L172" s="48">
        <v>0</v>
      </c>
      <c r="M172" s="53">
        <v>972</v>
      </c>
      <c r="N172" s="53">
        <v>0</v>
      </c>
      <c r="O172" s="48">
        <v>0</v>
      </c>
      <c r="P172" s="53">
        <v>0</v>
      </c>
      <c r="Q172" s="48">
        <v>0</v>
      </c>
      <c r="R172" s="53">
        <v>0</v>
      </c>
      <c r="S172" s="53">
        <v>0</v>
      </c>
      <c r="T172" s="45">
        <f>C172+D172</f>
        <v>3472</v>
      </c>
      <c r="U172" s="45">
        <f>L02!C1058</f>
        <v>3372</v>
      </c>
      <c r="V172" s="45">
        <f>T172-U172</f>
        <v>100</v>
      </c>
      <c r="W172" s="48">
        <v>100</v>
      </c>
    </row>
    <row ht="17.0" customHeight="1" x14ac:dyDescent="0.15" r="173" spans="1:23">
      <c r="A173" s="22">
        <v>21508</v>
      </c>
      <c r="B173" s="22" t="s">
        <v>1576</v>
      </c>
      <c r="C173" s="53">
        <v>390</v>
      </c>
      <c r="D173" s="45">
        <f>SUM(E173:S173)</f>
        <v>436</v>
      </c>
      <c r="E173" s="53">
        <v>0</v>
      </c>
      <c r="F173" s="53">
        <v>310</v>
      </c>
      <c r="G173" s="53">
        <v>210</v>
      </c>
      <c r="H173" s="47">
        <v>0</v>
      </c>
      <c r="I173" s="48">
        <v>0</v>
      </c>
      <c r="J173" s="53">
        <v>0</v>
      </c>
      <c r="K173" s="53">
        <v>0</v>
      </c>
      <c r="L173" s="48">
        <v>0</v>
      </c>
      <c r="M173" s="53">
        <v>-1</v>
      </c>
      <c r="N173" s="53">
        <v>-83</v>
      </c>
      <c r="O173" s="48">
        <v>0</v>
      </c>
      <c r="P173" s="53">
        <v>0</v>
      </c>
      <c r="Q173" s="48">
        <v>0</v>
      </c>
      <c r="R173" s="53">
        <v>0</v>
      </c>
      <c r="S173" s="53">
        <v>0</v>
      </c>
      <c r="T173" s="45">
        <f>C173+D173</f>
        <v>826</v>
      </c>
      <c r="U173" s="45">
        <f>L02!C1065</f>
        <v>756</v>
      </c>
      <c r="V173" s="45">
        <f>T173-U173</f>
        <v>70</v>
      </c>
      <c r="W173" s="48">
        <v>70</v>
      </c>
    </row>
    <row ht="17.0" customHeight="1" x14ac:dyDescent="0.15" r="174" spans="1:23">
      <c r="A174" s="22">
        <v>21599</v>
      </c>
      <c r="B174" s="22" t="s">
        <v>2124</v>
      </c>
      <c r="C174" s="53">
        <v>13000</v>
      </c>
      <c r="D174" s="45">
        <f>SUM(E174:S174)</f>
        <v>341</v>
      </c>
      <c r="E174" s="53">
        <v>0</v>
      </c>
      <c r="F174" s="53">
        <v>0</v>
      </c>
      <c r="G174" s="53">
        <v>0</v>
      </c>
      <c r="H174" s="47">
        <v>0</v>
      </c>
      <c r="I174" s="48">
        <v>0</v>
      </c>
      <c r="J174" s="53">
        <v>0</v>
      </c>
      <c r="K174" s="53">
        <v>0</v>
      </c>
      <c r="L174" s="48">
        <v>0</v>
      </c>
      <c r="M174" s="53">
        <v>467</v>
      </c>
      <c r="N174" s="53">
        <v>-126</v>
      </c>
      <c r="O174" s="48">
        <v>0</v>
      </c>
      <c r="P174" s="53">
        <v>0</v>
      </c>
      <c r="Q174" s="48">
        <v>0</v>
      </c>
      <c r="R174" s="53">
        <v>0</v>
      </c>
      <c r="S174" s="53">
        <v>0</v>
      </c>
      <c r="T174" s="45">
        <f>C174+D174</f>
        <v>13341</v>
      </c>
      <c r="U174" s="45">
        <f>L02!C1073</f>
        <v>13341</v>
      </c>
      <c r="V174" s="45">
        <f>T174-U174</f>
        <v>0</v>
      </c>
      <c r="W174" s="48">
        <v>0</v>
      </c>
    </row>
    <row ht="17.0" customHeight="1" x14ac:dyDescent="0.15" r="175" spans="1:23">
      <c r="A175" s="22">
        <v>216</v>
      </c>
      <c r="B175" s="46" t="s">
        <v>1587</v>
      </c>
      <c r="C175" s="45">
        <f>SUM(C176:C178)</f>
        <v>1094</v>
      </c>
      <c r="D175" s="45">
        <f>SUM(D176:D178)</f>
        <v>460</v>
      </c>
      <c r="E175" s="45">
        <f>SUM(E176:E178)</f>
        <v>0</v>
      </c>
      <c r="F175" s="45">
        <f>SUM(F176:F178)</f>
        <v>548</v>
      </c>
      <c r="G175" s="45">
        <f>SUM(G176:G178)</f>
        <v>597</v>
      </c>
      <c r="H175" s="45">
        <f>SUM(H176:H178)</f>
        <v>0</v>
      </c>
      <c r="I175" s="45">
        <f>SUM(I176:I178)</f>
        <v>0</v>
      </c>
      <c r="J175" s="45">
        <f>SUM(J176:J178)</f>
        <v>0</v>
      </c>
      <c r="K175" s="45">
        <f>SUM(K176:K178)</f>
        <v>0</v>
      </c>
      <c r="L175" s="45">
        <f>SUM(L176:L178)</f>
        <v>0</v>
      </c>
      <c r="M175" s="45">
        <f>SUM(M176:M178)</f>
        <v>-181</v>
      </c>
      <c r="N175" s="45">
        <f>SUM(N176:N178)</f>
        <v>-504</v>
      </c>
      <c r="O175" s="45">
        <f>SUM(O176:O178)</f>
        <v>0</v>
      </c>
      <c r="P175" s="45">
        <f>SUM(P176:P178)</f>
        <v>0</v>
      </c>
      <c r="Q175" s="45">
        <f>SUM(Q176:Q178)</f>
        <v>0</v>
      </c>
      <c r="R175" s="45">
        <f>SUM(R176:R178)</f>
        <v>0</v>
      </c>
      <c r="S175" s="45">
        <f>SUM(S176:S178)</f>
        <v>0</v>
      </c>
      <c r="T175" s="45">
        <f>SUM(T176:T178)</f>
        <v>1554</v>
      </c>
      <c r="U175" s="45">
        <f>SUM(U176:U178)</f>
        <v>1138</v>
      </c>
      <c r="V175" s="45">
        <f>SUM(V176:V178)</f>
        <v>416</v>
      </c>
      <c r="W175" s="45">
        <f>SUM(W176:W178)</f>
        <v>416</v>
      </c>
    </row>
    <row ht="17.0" customHeight="1" x14ac:dyDescent="0.15" r="176" spans="1:23">
      <c r="A176" s="22">
        <v>21602</v>
      </c>
      <c r="B176" s="22" t="s">
        <v>1588</v>
      </c>
      <c r="C176" s="53">
        <v>986</v>
      </c>
      <c r="D176" s="45">
        <f>SUM(E176:S176)</f>
        <v>-287</v>
      </c>
      <c r="E176" s="53">
        <v>0</v>
      </c>
      <c r="F176" s="53">
        <v>378</v>
      </c>
      <c r="G176" s="53">
        <v>84</v>
      </c>
      <c r="H176" s="47">
        <v>0</v>
      </c>
      <c r="I176" s="48">
        <v>0</v>
      </c>
      <c r="J176" s="53">
        <v>0</v>
      </c>
      <c r="K176" s="53">
        <v>0</v>
      </c>
      <c r="L176" s="48">
        <v>0</v>
      </c>
      <c r="M176" s="53">
        <v>-357</v>
      </c>
      <c r="N176" s="53">
        <v>-392</v>
      </c>
      <c r="O176" s="48">
        <v>0</v>
      </c>
      <c r="P176" s="53">
        <v>0</v>
      </c>
      <c r="Q176" s="48">
        <v>0</v>
      </c>
      <c r="R176" s="53">
        <v>0</v>
      </c>
      <c r="S176" s="53">
        <v>0</v>
      </c>
      <c r="T176" s="45">
        <f>C176+D176</f>
        <v>699</v>
      </c>
      <c r="U176" s="45">
        <f>L02!C1080</f>
        <v>698</v>
      </c>
      <c r="V176" s="45">
        <f>T176-U176</f>
        <v>1</v>
      </c>
      <c r="W176" s="48">
        <v>1</v>
      </c>
    </row>
    <row ht="17.0" customHeight="1" x14ac:dyDescent="0.15" r="177" spans="1:23">
      <c r="A177" s="22">
        <v>21606</v>
      </c>
      <c r="B177" s="22" t="s">
        <v>1594</v>
      </c>
      <c r="C177" s="53">
        <v>0</v>
      </c>
      <c r="D177" s="45">
        <f>SUM(E177:S177)</f>
        <v>0</v>
      </c>
      <c r="E177" s="53">
        <v>0</v>
      </c>
      <c r="F177" s="53">
        <v>0</v>
      </c>
      <c r="G177" s="53">
        <v>0</v>
      </c>
      <c r="H177" s="47">
        <v>0</v>
      </c>
      <c r="I177" s="48">
        <v>0</v>
      </c>
      <c r="J177" s="53">
        <v>0</v>
      </c>
      <c r="K177" s="53">
        <v>0</v>
      </c>
      <c r="L177" s="48">
        <v>0</v>
      </c>
      <c r="M177" s="53">
        <v>0</v>
      </c>
      <c r="N177" s="53">
        <v>0</v>
      </c>
      <c r="O177" s="48">
        <v>0</v>
      </c>
      <c r="P177" s="53">
        <v>0</v>
      </c>
      <c r="Q177" s="48">
        <v>0</v>
      </c>
      <c r="R177" s="53">
        <v>0</v>
      </c>
      <c r="S177" s="53">
        <v>0</v>
      </c>
      <c r="T177" s="45">
        <f>C177+D177</f>
        <v>0</v>
      </c>
      <c r="U177" s="45">
        <f>L02!C1090</f>
        <v>0</v>
      </c>
      <c r="V177" s="45">
        <f>T177-U177</f>
        <v>0</v>
      </c>
      <c r="W177" s="48">
        <v>0</v>
      </c>
    </row>
    <row ht="17.0" customHeight="1" x14ac:dyDescent="0.15" r="178" spans="1:23">
      <c r="A178" s="22">
        <v>21699</v>
      </c>
      <c r="B178" s="22" t="s">
        <v>2125</v>
      </c>
      <c r="C178" s="53">
        <v>108</v>
      </c>
      <c r="D178" s="45">
        <f>SUM(E178:S178)</f>
        <v>747</v>
      </c>
      <c r="E178" s="53">
        <v>0</v>
      </c>
      <c r="F178" s="53">
        <v>170</v>
      </c>
      <c r="G178" s="53">
        <v>513</v>
      </c>
      <c r="H178" s="47">
        <v>0</v>
      </c>
      <c r="I178" s="48">
        <v>0</v>
      </c>
      <c r="J178" s="53">
        <v>0</v>
      </c>
      <c r="K178" s="53">
        <v>0</v>
      </c>
      <c r="L178" s="48">
        <v>0</v>
      </c>
      <c r="M178" s="53">
        <v>176</v>
      </c>
      <c r="N178" s="53">
        <v>-112</v>
      </c>
      <c r="O178" s="48">
        <v>0</v>
      </c>
      <c r="P178" s="53">
        <v>0</v>
      </c>
      <c r="Q178" s="48">
        <v>0</v>
      </c>
      <c r="R178" s="53">
        <v>0</v>
      </c>
      <c r="S178" s="53">
        <v>0</v>
      </c>
      <c r="T178" s="45">
        <f>C178+D178</f>
        <v>855</v>
      </c>
      <c r="U178" s="45">
        <f>L02!C1096</f>
        <v>440</v>
      </c>
      <c r="V178" s="45">
        <f>T178-U178</f>
        <v>415</v>
      </c>
      <c r="W178" s="48">
        <v>415</v>
      </c>
    </row>
    <row ht="17.0" customHeight="1" x14ac:dyDescent="0.15" r="179" spans="1:23">
      <c r="A179" s="22">
        <v>217</v>
      </c>
      <c r="B179" s="46" t="s">
        <v>1600</v>
      </c>
      <c r="C179" s="45">
        <f>SUM(C180:C184)</f>
        <v>314</v>
      </c>
      <c r="D179" s="45">
        <f>SUM(D180:D184)</f>
        <v>-314</v>
      </c>
      <c r="E179" s="45">
        <f>SUM(E180:E184)</f>
        <v>0</v>
      </c>
      <c r="F179" s="45">
        <f>SUM(F180:F184)</f>
        <v>0</v>
      </c>
      <c r="G179" s="45">
        <f>SUM(G180:G184)</f>
        <v>0</v>
      </c>
      <c r="H179" s="45">
        <f>SUM(H180:H184)</f>
        <v>0</v>
      </c>
      <c r="I179" s="45">
        <f>SUM(I180:I184)</f>
        <v>0</v>
      </c>
      <c r="J179" s="45">
        <f>SUM(J180:J184)</f>
        <v>0</v>
      </c>
      <c r="K179" s="45">
        <f>SUM(K180:K184)</f>
        <v>0</v>
      </c>
      <c r="L179" s="45">
        <f>SUM(L180:L184)</f>
        <v>0</v>
      </c>
      <c r="M179" s="45">
        <f>SUM(M180:M184)</f>
        <v>-150</v>
      </c>
      <c r="N179" s="45">
        <f>SUM(N180:N184)</f>
        <v>-164</v>
      </c>
      <c r="O179" s="45">
        <f>SUM(O180:O184)</f>
        <v>0</v>
      </c>
      <c r="P179" s="45">
        <f>SUM(P180:P184)</f>
        <v>0</v>
      </c>
      <c r="Q179" s="45">
        <f>SUM(Q180:Q184)</f>
        <v>0</v>
      </c>
      <c r="R179" s="45">
        <f>SUM(R180:R184)</f>
        <v>0</v>
      </c>
      <c r="S179" s="45">
        <f>SUM(S180:S184)</f>
        <v>0</v>
      </c>
      <c r="T179" s="45">
        <f>SUM(T180:T184)</f>
        <v>0</v>
      </c>
      <c r="U179" s="45">
        <f>SUM(U180:U184)</f>
        <v>0</v>
      </c>
      <c r="V179" s="45">
        <f>SUM(V180:V184)</f>
        <v>0</v>
      </c>
      <c r="W179" s="45">
        <f>SUM(W180:W184)</f>
        <v>0</v>
      </c>
    </row>
    <row ht="17.0" customHeight="1" x14ac:dyDescent="0.15" r="180" spans="1:23">
      <c r="A180" s="22">
        <v>21701</v>
      </c>
      <c r="B180" s="22" t="s">
        <v>1601</v>
      </c>
      <c r="C180" s="53">
        <v>0</v>
      </c>
      <c r="D180" s="45">
        <f>SUM(E180:S180)</f>
        <v>0</v>
      </c>
      <c r="E180" s="53">
        <v>0</v>
      </c>
      <c r="F180" s="53">
        <v>0</v>
      </c>
      <c r="G180" s="53">
        <v>0</v>
      </c>
      <c r="H180" s="47">
        <v>0</v>
      </c>
      <c r="I180" s="48">
        <v>0</v>
      </c>
      <c r="J180" s="53">
        <v>0</v>
      </c>
      <c r="K180" s="53">
        <v>0</v>
      </c>
      <c r="L180" s="48">
        <v>0</v>
      </c>
      <c r="M180" s="53">
        <v>0</v>
      </c>
      <c r="N180" s="53">
        <v>0</v>
      </c>
      <c r="O180" s="48">
        <v>0</v>
      </c>
      <c r="P180" s="53">
        <v>0</v>
      </c>
      <c r="Q180" s="48">
        <v>0</v>
      </c>
      <c r="R180" s="53">
        <v>0</v>
      </c>
      <c r="S180" s="53">
        <v>0</v>
      </c>
      <c r="T180" s="45">
        <f>C180+D180</f>
        <v>0</v>
      </c>
      <c r="U180" s="45">
        <f>L02!C1100</f>
        <v>0</v>
      </c>
      <c r="V180" s="45">
        <f>T180-U180</f>
        <v>0</v>
      </c>
      <c r="W180" s="48">
        <v>0</v>
      </c>
    </row>
    <row ht="17.0" customHeight="1" x14ac:dyDescent="0.15" r="181" spans="1:23">
      <c r="A181" s="22">
        <v>21702</v>
      </c>
      <c r="B181" s="22" t="s">
        <v>1604</v>
      </c>
      <c r="C181" s="53">
        <v>0</v>
      </c>
      <c r="D181" s="45">
        <f>SUM(E181:S181)</f>
        <v>0</v>
      </c>
      <c r="E181" s="53">
        <v>0</v>
      </c>
      <c r="F181" s="53">
        <v>0</v>
      </c>
      <c r="G181" s="53">
        <v>0</v>
      </c>
      <c r="H181" s="47">
        <v>0</v>
      </c>
      <c r="I181" s="48">
        <v>0</v>
      </c>
      <c r="J181" s="53">
        <v>0</v>
      </c>
      <c r="K181" s="53">
        <v>0</v>
      </c>
      <c r="L181" s="48">
        <v>0</v>
      </c>
      <c r="M181" s="53">
        <v>0</v>
      </c>
      <c r="N181" s="53">
        <v>0</v>
      </c>
      <c r="O181" s="48">
        <v>0</v>
      </c>
      <c r="P181" s="53">
        <v>0</v>
      </c>
      <c r="Q181" s="48">
        <v>0</v>
      </c>
      <c r="R181" s="53">
        <v>0</v>
      </c>
      <c r="S181" s="53">
        <v>0</v>
      </c>
      <c r="T181" s="45">
        <f>C181+D181</f>
        <v>0</v>
      </c>
      <c r="U181" s="45">
        <f>L02!C1107</f>
        <v>0</v>
      </c>
      <c r="V181" s="45">
        <f>T181-U181</f>
        <v>0</v>
      </c>
      <c r="W181" s="48">
        <v>0</v>
      </c>
    </row>
    <row ht="17.0" customHeight="1" x14ac:dyDescent="0.15" r="182" spans="1:23">
      <c r="A182" s="22">
        <v>21703</v>
      </c>
      <c r="B182" s="22" t="s">
        <v>1614</v>
      </c>
      <c r="C182" s="53">
        <v>0</v>
      </c>
      <c r="D182" s="45">
        <f>SUM(E182:S182)</f>
        <v>0</v>
      </c>
      <c r="E182" s="53">
        <v>0</v>
      </c>
      <c r="F182" s="53">
        <v>0</v>
      </c>
      <c r="G182" s="53">
        <v>0</v>
      </c>
      <c r="H182" s="47">
        <v>0</v>
      </c>
      <c r="I182" s="48">
        <v>0</v>
      </c>
      <c r="J182" s="53">
        <v>0</v>
      </c>
      <c r="K182" s="53">
        <v>0</v>
      </c>
      <c r="L182" s="48">
        <v>0</v>
      </c>
      <c r="M182" s="53">
        <v>0</v>
      </c>
      <c r="N182" s="53">
        <v>0</v>
      </c>
      <c r="O182" s="48">
        <v>0</v>
      </c>
      <c r="P182" s="53">
        <v>0</v>
      </c>
      <c r="Q182" s="48">
        <v>0</v>
      </c>
      <c r="R182" s="53">
        <v>0</v>
      </c>
      <c r="S182" s="53">
        <v>0</v>
      </c>
      <c r="T182" s="45">
        <f>C182+D182</f>
        <v>0</v>
      </c>
      <c r="U182" s="45">
        <f>L02!C1117</f>
        <v>0</v>
      </c>
      <c r="V182" s="45">
        <f>T182-U182</f>
        <v>0</v>
      </c>
      <c r="W182" s="48">
        <v>0</v>
      </c>
    </row>
    <row ht="17.0" customHeight="1" x14ac:dyDescent="0.15" r="183" spans="1:23">
      <c r="A183" s="22">
        <v>21704</v>
      </c>
      <c r="B183" s="22" t="s">
        <v>1620</v>
      </c>
      <c r="C183" s="53">
        <v>0</v>
      </c>
      <c r="D183" s="45">
        <f>SUM(E183:S183)</f>
        <v>0</v>
      </c>
      <c r="E183" s="53">
        <v>0</v>
      </c>
      <c r="F183" s="53">
        <v>0</v>
      </c>
      <c r="G183" s="53">
        <v>0</v>
      </c>
      <c r="H183" s="47">
        <v>0</v>
      </c>
      <c r="I183" s="48">
        <v>0</v>
      </c>
      <c r="J183" s="53">
        <v>0</v>
      </c>
      <c r="K183" s="53">
        <v>0</v>
      </c>
      <c r="L183" s="48">
        <v>0</v>
      </c>
      <c r="M183" s="53">
        <v>0</v>
      </c>
      <c r="N183" s="53">
        <v>0</v>
      </c>
      <c r="O183" s="48">
        <v>0</v>
      </c>
      <c r="P183" s="53">
        <v>0</v>
      </c>
      <c r="Q183" s="48">
        <v>0</v>
      </c>
      <c r="R183" s="53">
        <v>0</v>
      </c>
      <c r="S183" s="53">
        <v>0</v>
      </c>
      <c r="T183" s="45">
        <f>C183+D183</f>
        <v>0</v>
      </c>
      <c r="U183" s="45">
        <f>L02!C1123</f>
        <v>0</v>
      </c>
      <c r="V183" s="45">
        <f>T183-U183</f>
        <v>0</v>
      </c>
      <c r="W183" s="48">
        <v>0</v>
      </c>
    </row>
    <row ht="17.0" customHeight="1" x14ac:dyDescent="0.15" r="184" spans="1:23">
      <c r="A184" s="22">
        <v>21799</v>
      </c>
      <c r="B184" s="22" t="s">
        <v>2126</v>
      </c>
      <c r="C184" s="53">
        <v>314</v>
      </c>
      <c r="D184" s="45">
        <f>SUM(E184:S184)</f>
        <v>-314</v>
      </c>
      <c r="E184" s="53">
        <v>0</v>
      </c>
      <c r="F184" s="53">
        <v>0</v>
      </c>
      <c r="G184" s="53">
        <v>0</v>
      </c>
      <c r="H184" s="47">
        <v>0</v>
      </c>
      <c r="I184" s="48">
        <v>0</v>
      </c>
      <c r="J184" s="53">
        <v>0</v>
      </c>
      <c r="K184" s="53">
        <v>0</v>
      </c>
      <c r="L184" s="48">
        <v>0</v>
      </c>
      <c r="M184" s="53">
        <v>-150</v>
      </c>
      <c r="N184" s="53">
        <v>-164</v>
      </c>
      <c r="O184" s="48">
        <v>0</v>
      </c>
      <c r="P184" s="53">
        <v>0</v>
      </c>
      <c r="Q184" s="48">
        <v>0</v>
      </c>
      <c r="R184" s="53">
        <v>0</v>
      </c>
      <c r="S184" s="53">
        <v>0</v>
      </c>
      <c r="T184" s="45">
        <f>C184+D184</f>
        <v>0</v>
      </c>
      <c r="U184" s="45">
        <f>L02!C1126</f>
        <v>0</v>
      </c>
      <c r="V184" s="45">
        <f>T184-U184</f>
        <v>0</v>
      </c>
      <c r="W184" s="48">
        <v>0</v>
      </c>
    </row>
    <row ht="17.0" customHeight="1" x14ac:dyDescent="0.15" r="185" spans="1:23">
      <c r="A185" s="22">
        <v>219</v>
      </c>
      <c r="B185" s="46" t="s">
        <v>1626</v>
      </c>
      <c r="C185" s="45">
        <f>SUM(C186:C194)</f>
        <v>0</v>
      </c>
      <c r="D185" s="45">
        <f>SUM(D186:D194)</f>
        <v>0</v>
      </c>
      <c r="E185" s="45">
        <f>SUM(E186:E194)</f>
        <v>0</v>
      </c>
      <c r="F185" s="45">
        <f>SUM(F186:F194)</f>
        <v>0</v>
      </c>
      <c r="G185" s="45">
        <f>SUM(G186:G194)</f>
        <v>0</v>
      </c>
      <c r="H185" s="45">
        <f>SUM(H186:H194)</f>
        <v>0</v>
      </c>
      <c r="I185" s="45">
        <f>SUM(I186:I194)</f>
        <v>0</v>
      </c>
      <c r="J185" s="45">
        <f>SUM(J186:J194)</f>
        <v>0</v>
      </c>
      <c r="K185" s="45">
        <f>SUM(K186:K194)</f>
        <v>0</v>
      </c>
      <c r="L185" s="45">
        <f>SUM(L186:L194)</f>
        <v>0</v>
      </c>
      <c r="M185" s="45">
        <f>SUM(M186:M194)</f>
        <v>0</v>
      </c>
      <c r="N185" s="45">
        <f>SUM(N186:N194)</f>
        <v>0</v>
      </c>
      <c r="O185" s="45">
        <f>SUM(O186:O194)</f>
        <v>0</v>
      </c>
      <c r="P185" s="45">
        <f>SUM(P186:P194)</f>
        <v>0</v>
      </c>
      <c r="Q185" s="45">
        <f>SUM(Q186:Q194)</f>
        <v>0</v>
      </c>
      <c r="R185" s="45">
        <f>SUM(R186:R194)</f>
        <v>0</v>
      </c>
      <c r="S185" s="45">
        <f>SUM(S186:S194)</f>
        <v>0</v>
      </c>
      <c r="T185" s="45">
        <f>SUM(T186:T194)</f>
        <v>0</v>
      </c>
      <c r="U185" s="45">
        <f>SUM(U186:U194)</f>
        <v>0</v>
      </c>
      <c r="V185" s="45">
        <f>SUM(V186:V194)</f>
        <v>0</v>
      </c>
      <c r="W185" s="45">
        <f>SUM(W186:W194)</f>
        <v>0</v>
      </c>
    </row>
    <row ht="17.0" customHeight="1" x14ac:dyDescent="0.15" r="186" spans="1:23">
      <c r="A186" s="22">
        <v>21901</v>
      </c>
      <c r="B186" s="22" t="s">
        <v>1627</v>
      </c>
      <c r="C186" s="53">
        <v>0</v>
      </c>
      <c r="D186" s="45">
        <f>SUM(E186:S186)</f>
        <v>0</v>
      </c>
      <c r="E186" s="53">
        <v>0</v>
      </c>
      <c r="F186" s="53">
        <v>0</v>
      </c>
      <c r="G186" s="53">
        <v>0</v>
      </c>
      <c r="H186" s="47">
        <v>0</v>
      </c>
      <c r="I186" s="48">
        <v>0</v>
      </c>
      <c r="J186" s="53">
        <v>0</v>
      </c>
      <c r="K186" s="53">
        <v>0</v>
      </c>
      <c r="L186" s="48">
        <v>0</v>
      </c>
      <c r="M186" s="53">
        <v>0</v>
      </c>
      <c r="N186" s="53">
        <v>0</v>
      </c>
      <c r="O186" s="48">
        <v>0</v>
      </c>
      <c r="P186" s="53">
        <v>0</v>
      </c>
      <c r="Q186" s="48">
        <v>0</v>
      </c>
      <c r="R186" s="53">
        <v>0</v>
      </c>
      <c r="S186" s="53">
        <v>0</v>
      </c>
      <c r="T186" s="45">
        <f>C186+D186</f>
        <v>0</v>
      </c>
      <c r="U186" s="45">
        <f>L02!C1130</f>
        <v>0</v>
      </c>
      <c r="V186" s="45">
        <f>T186-U186</f>
        <v>0</v>
      </c>
      <c r="W186" s="48">
        <v>0</v>
      </c>
    </row>
    <row ht="17.0" customHeight="1" x14ac:dyDescent="0.15" r="187" spans="1:23">
      <c r="A187" s="22">
        <v>21902</v>
      </c>
      <c r="B187" s="22" t="s">
        <v>1628</v>
      </c>
      <c r="C187" s="53">
        <v>0</v>
      </c>
      <c r="D187" s="45">
        <f>SUM(E187:S187)</f>
        <v>0</v>
      </c>
      <c r="E187" s="53">
        <v>0</v>
      </c>
      <c r="F187" s="53">
        <v>0</v>
      </c>
      <c r="G187" s="53">
        <v>0</v>
      </c>
      <c r="H187" s="47">
        <v>0</v>
      </c>
      <c r="I187" s="48">
        <v>0</v>
      </c>
      <c r="J187" s="53">
        <v>0</v>
      </c>
      <c r="K187" s="53">
        <v>0</v>
      </c>
      <c r="L187" s="48">
        <v>0</v>
      </c>
      <c r="M187" s="53">
        <v>0</v>
      </c>
      <c r="N187" s="53">
        <v>0</v>
      </c>
      <c r="O187" s="48">
        <v>0</v>
      </c>
      <c r="P187" s="53">
        <v>0</v>
      </c>
      <c r="Q187" s="48">
        <v>0</v>
      </c>
      <c r="R187" s="53">
        <v>0</v>
      </c>
      <c r="S187" s="53">
        <v>0</v>
      </c>
      <c r="T187" s="45">
        <f>C187+D187</f>
        <v>0</v>
      </c>
      <c r="U187" s="45">
        <f>L02!C1131</f>
        <v>0</v>
      </c>
      <c r="V187" s="45">
        <f>T187-U187</f>
        <v>0</v>
      </c>
      <c r="W187" s="48">
        <v>0</v>
      </c>
    </row>
    <row ht="17.0" customHeight="1" x14ac:dyDescent="0.15" r="188" spans="1:23">
      <c r="A188" s="22">
        <v>21903</v>
      </c>
      <c r="B188" s="22" t="s">
        <v>1629</v>
      </c>
      <c r="C188" s="53">
        <v>0</v>
      </c>
      <c r="D188" s="45">
        <f>SUM(E188:S188)</f>
        <v>0</v>
      </c>
      <c r="E188" s="53">
        <v>0</v>
      </c>
      <c r="F188" s="53">
        <v>0</v>
      </c>
      <c r="G188" s="53">
        <v>0</v>
      </c>
      <c r="H188" s="47">
        <v>0</v>
      </c>
      <c r="I188" s="48">
        <v>0</v>
      </c>
      <c r="J188" s="53">
        <v>0</v>
      </c>
      <c r="K188" s="53">
        <v>0</v>
      </c>
      <c r="L188" s="48">
        <v>0</v>
      </c>
      <c r="M188" s="53">
        <v>0</v>
      </c>
      <c r="N188" s="53">
        <v>0</v>
      </c>
      <c r="O188" s="48">
        <v>0</v>
      </c>
      <c r="P188" s="53">
        <v>0</v>
      </c>
      <c r="Q188" s="48">
        <v>0</v>
      </c>
      <c r="R188" s="53">
        <v>0</v>
      </c>
      <c r="S188" s="53">
        <v>0</v>
      </c>
      <c r="T188" s="45">
        <f>C188+D188</f>
        <v>0</v>
      </c>
      <c r="U188" s="45">
        <f>L02!C1132</f>
        <v>0</v>
      </c>
      <c r="V188" s="45">
        <f>T188-U188</f>
        <v>0</v>
      </c>
      <c r="W188" s="48">
        <v>0</v>
      </c>
    </row>
    <row ht="17.0" customHeight="1" x14ac:dyDescent="0.15" r="189" spans="1:23">
      <c r="A189" s="22">
        <v>21904</v>
      </c>
      <c r="B189" s="22" t="s">
        <v>1630</v>
      </c>
      <c r="C189" s="53">
        <v>0</v>
      </c>
      <c r="D189" s="45">
        <f>SUM(E189:S189)</f>
        <v>0</v>
      </c>
      <c r="E189" s="53">
        <v>0</v>
      </c>
      <c r="F189" s="53">
        <v>0</v>
      </c>
      <c r="G189" s="53">
        <v>0</v>
      </c>
      <c r="H189" s="47">
        <v>0</v>
      </c>
      <c r="I189" s="48">
        <v>0</v>
      </c>
      <c r="J189" s="53">
        <v>0</v>
      </c>
      <c r="K189" s="53">
        <v>0</v>
      </c>
      <c r="L189" s="48">
        <v>0</v>
      </c>
      <c r="M189" s="53">
        <v>0</v>
      </c>
      <c r="N189" s="53">
        <v>0</v>
      </c>
      <c r="O189" s="48">
        <v>0</v>
      </c>
      <c r="P189" s="53">
        <v>0</v>
      </c>
      <c r="Q189" s="48">
        <v>0</v>
      </c>
      <c r="R189" s="53">
        <v>0</v>
      </c>
      <c r="S189" s="53">
        <v>0</v>
      </c>
      <c r="T189" s="45">
        <f>C189+D189</f>
        <v>0</v>
      </c>
      <c r="U189" s="45">
        <f>L02!C1133</f>
        <v>0</v>
      </c>
      <c r="V189" s="45">
        <f>T189-U189</f>
        <v>0</v>
      </c>
      <c r="W189" s="48">
        <v>0</v>
      </c>
    </row>
    <row ht="17.0" customHeight="1" x14ac:dyDescent="0.15" r="190" spans="1:23">
      <c r="A190" s="22">
        <v>21905</v>
      </c>
      <c r="B190" s="22" t="s">
        <v>1631</v>
      </c>
      <c r="C190" s="53">
        <v>0</v>
      </c>
      <c r="D190" s="45">
        <f>SUM(E190:S190)</f>
        <v>0</v>
      </c>
      <c r="E190" s="53">
        <v>0</v>
      </c>
      <c r="F190" s="53">
        <v>0</v>
      </c>
      <c r="G190" s="53">
        <v>0</v>
      </c>
      <c r="H190" s="47">
        <v>0</v>
      </c>
      <c r="I190" s="48">
        <v>0</v>
      </c>
      <c r="J190" s="53">
        <v>0</v>
      </c>
      <c r="K190" s="53">
        <v>0</v>
      </c>
      <c r="L190" s="48">
        <v>0</v>
      </c>
      <c r="M190" s="53">
        <v>0</v>
      </c>
      <c r="N190" s="53">
        <v>0</v>
      </c>
      <c r="O190" s="48">
        <v>0</v>
      </c>
      <c r="P190" s="53">
        <v>0</v>
      </c>
      <c r="Q190" s="48">
        <v>0</v>
      </c>
      <c r="R190" s="53">
        <v>0</v>
      </c>
      <c r="S190" s="53">
        <v>0</v>
      </c>
      <c r="T190" s="45">
        <f>C190+D190</f>
        <v>0</v>
      </c>
      <c r="U190" s="45">
        <f>L02!C1134</f>
        <v>0</v>
      </c>
      <c r="V190" s="45">
        <f>T190-U190</f>
        <v>0</v>
      </c>
      <c r="W190" s="48">
        <v>0</v>
      </c>
    </row>
    <row ht="17.0" customHeight="1" x14ac:dyDescent="0.15" r="191" spans="1:23">
      <c r="A191" s="22">
        <v>21906</v>
      </c>
      <c r="B191" s="22" t="s">
        <v>1407</v>
      </c>
      <c r="C191" s="53">
        <v>0</v>
      </c>
      <c r="D191" s="45">
        <f>SUM(E191:S191)</f>
        <v>0</v>
      </c>
      <c r="E191" s="53">
        <v>0</v>
      </c>
      <c r="F191" s="53">
        <v>0</v>
      </c>
      <c r="G191" s="53">
        <v>0</v>
      </c>
      <c r="H191" s="47">
        <v>0</v>
      </c>
      <c r="I191" s="48">
        <v>0</v>
      </c>
      <c r="J191" s="53">
        <v>0</v>
      </c>
      <c r="K191" s="53">
        <v>0</v>
      </c>
      <c r="L191" s="48">
        <v>0</v>
      </c>
      <c r="M191" s="53">
        <v>0</v>
      </c>
      <c r="N191" s="53">
        <v>0</v>
      </c>
      <c r="O191" s="48">
        <v>0</v>
      </c>
      <c r="P191" s="53">
        <v>0</v>
      </c>
      <c r="Q191" s="48">
        <v>0</v>
      </c>
      <c r="R191" s="53">
        <v>0</v>
      </c>
      <c r="S191" s="53">
        <v>0</v>
      </c>
      <c r="T191" s="45">
        <f>C191+D191</f>
        <v>0</v>
      </c>
      <c r="U191" s="45">
        <f>L02!C1135</f>
        <v>0</v>
      </c>
      <c r="V191" s="45">
        <f>T191-U191</f>
        <v>0</v>
      </c>
      <c r="W191" s="48">
        <v>0</v>
      </c>
    </row>
    <row ht="17.0" customHeight="1" x14ac:dyDescent="0.15" r="192" spans="1:23">
      <c r="A192" s="22">
        <v>21907</v>
      </c>
      <c r="B192" s="22" t="s">
        <v>1632</v>
      </c>
      <c r="C192" s="53">
        <v>0</v>
      </c>
      <c r="D192" s="45">
        <f>SUM(E192:S192)</f>
        <v>0</v>
      </c>
      <c r="E192" s="53">
        <v>0</v>
      </c>
      <c r="F192" s="53">
        <v>0</v>
      </c>
      <c r="G192" s="53">
        <v>0</v>
      </c>
      <c r="H192" s="47">
        <v>0</v>
      </c>
      <c r="I192" s="48">
        <v>0</v>
      </c>
      <c r="J192" s="53">
        <v>0</v>
      </c>
      <c r="K192" s="53">
        <v>0</v>
      </c>
      <c r="L192" s="48">
        <v>0</v>
      </c>
      <c r="M192" s="53">
        <v>0</v>
      </c>
      <c r="N192" s="53">
        <v>0</v>
      </c>
      <c r="O192" s="48">
        <v>0</v>
      </c>
      <c r="P192" s="53">
        <v>0</v>
      </c>
      <c r="Q192" s="48">
        <v>0</v>
      </c>
      <c r="R192" s="53">
        <v>0</v>
      </c>
      <c r="S192" s="53">
        <v>0</v>
      </c>
      <c r="T192" s="45">
        <f>C192+D192</f>
        <v>0</v>
      </c>
      <c r="U192" s="45">
        <f>L02!C1136</f>
        <v>0</v>
      </c>
      <c r="V192" s="45">
        <f>T192-U192</f>
        <v>0</v>
      </c>
      <c r="W192" s="48">
        <v>0</v>
      </c>
    </row>
    <row ht="17.0" customHeight="1" x14ac:dyDescent="0.15" r="193" spans="1:23">
      <c r="A193" s="22">
        <v>21908</v>
      </c>
      <c r="B193" s="22" t="s">
        <v>1633</v>
      </c>
      <c r="C193" s="53">
        <v>0</v>
      </c>
      <c r="D193" s="45">
        <f>SUM(E193:S193)</f>
        <v>0</v>
      </c>
      <c r="E193" s="53">
        <v>0</v>
      </c>
      <c r="F193" s="53">
        <v>0</v>
      </c>
      <c r="G193" s="53">
        <v>0</v>
      </c>
      <c r="H193" s="47">
        <v>0</v>
      </c>
      <c r="I193" s="48">
        <v>0</v>
      </c>
      <c r="J193" s="53">
        <v>0</v>
      </c>
      <c r="K193" s="53">
        <v>0</v>
      </c>
      <c r="L193" s="48">
        <v>0</v>
      </c>
      <c r="M193" s="53">
        <v>0</v>
      </c>
      <c r="N193" s="53">
        <v>0</v>
      </c>
      <c r="O193" s="48">
        <v>0</v>
      </c>
      <c r="P193" s="53">
        <v>0</v>
      </c>
      <c r="Q193" s="48">
        <v>0</v>
      </c>
      <c r="R193" s="53">
        <v>0</v>
      </c>
      <c r="S193" s="53">
        <v>0</v>
      </c>
      <c r="T193" s="45">
        <f>C193+D193</f>
        <v>0</v>
      </c>
      <c r="U193" s="45">
        <f>L02!C1137</f>
        <v>0</v>
      </c>
      <c r="V193" s="45">
        <f>T193-U193</f>
        <v>0</v>
      </c>
      <c r="W193" s="48">
        <v>0</v>
      </c>
    </row>
    <row ht="17.0" customHeight="1" x14ac:dyDescent="0.15" r="194" spans="1:23">
      <c r="A194" s="22">
        <v>21999</v>
      </c>
      <c r="B194" s="22" t="s">
        <v>1634</v>
      </c>
      <c r="C194" s="53">
        <v>0</v>
      </c>
      <c r="D194" s="45">
        <f>SUM(E194:S194)</f>
        <v>0</v>
      </c>
      <c r="E194" s="53">
        <v>0</v>
      </c>
      <c r="F194" s="53">
        <v>0</v>
      </c>
      <c r="G194" s="53">
        <v>0</v>
      </c>
      <c r="H194" s="47">
        <v>0</v>
      </c>
      <c r="I194" s="48">
        <v>0</v>
      </c>
      <c r="J194" s="53">
        <v>0</v>
      </c>
      <c r="K194" s="53">
        <v>0</v>
      </c>
      <c r="L194" s="48">
        <v>0</v>
      </c>
      <c r="M194" s="53">
        <v>0</v>
      </c>
      <c r="N194" s="53">
        <v>0</v>
      </c>
      <c r="O194" s="48">
        <v>0</v>
      </c>
      <c r="P194" s="53">
        <v>0</v>
      </c>
      <c r="Q194" s="48">
        <v>0</v>
      </c>
      <c r="R194" s="53">
        <v>0</v>
      </c>
      <c r="S194" s="53">
        <v>0</v>
      </c>
      <c r="T194" s="45">
        <f>C194+D194</f>
        <v>0</v>
      </c>
      <c r="U194" s="45">
        <f>L02!C1138</f>
        <v>0</v>
      </c>
      <c r="V194" s="45">
        <f>T194-U194</f>
        <v>0</v>
      </c>
      <c r="W194" s="48">
        <v>0</v>
      </c>
    </row>
    <row ht="17.0" customHeight="1" x14ac:dyDescent="0.15" r="195" spans="1:23">
      <c r="A195" s="22">
        <v>220</v>
      </c>
      <c r="B195" s="46" t="s">
        <v>1635</v>
      </c>
      <c r="C195" s="45">
        <f>SUM(C196:C198)</f>
        <v>5480</v>
      </c>
      <c r="D195" s="45">
        <f>SUM(D196:D198)</f>
        <v>15280</v>
      </c>
      <c r="E195" s="45">
        <f>SUM(E196:E198)</f>
        <v>0</v>
      </c>
      <c r="F195" s="45">
        <f>SUM(F196:F198)</f>
        <v>0</v>
      </c>
      <c r="G195" s="45">
        <f>SUM(G196:G198)</f>
        <v>16978</v>
      </c>
      <c r="H195" s="45">
        <f>SUM(H196:H198)</f>
        <v>0</v>
      </c>
      <c r="I195" s="45">
        <f>SUM(I196:I198)</f>
        <v>0</v>
      </c>
      <c r="J195" s="45">
        <f>SUM(J196:J198)</f>
        <v>0</v>
      </c>
      <c r="K195" s="45">
        <f>SUM(K196:K198)</f>
        <v>0</v>
      </c>
      <c r="L195" s="45">
        <f>SUM(L196:L198)</f>
        <v>0</v>
      </c>
      <c r="M195" s="45">
        <f>SUM(M196:M198)</f>
        <v>155</v>
      </c>
      <c r="N195" s="45">
        <f>SUM(N196:N198)</f>
        <v>-1853</v>
      </c>
      <c r="O195" s="45">
        <f>SUM(O196:O198)</f>
        <v>0</v>
      </c>
      <c r="P195" s="45">
        <f>SUM(P196:P198)</f>
        <v>0</v>
      </c>
      <c r="Q195" s="45">
        <f>SUM(Q196:Q198)</f>
        <v>0</v>
      </c>
      <c r="R195" s="45">
        <f>SUM(R196:R198)</f>
        <v>0</v>
      </c>
      <c r="S195" s="45">
        <f>SUM(S196:S198)</f>
        <v>0</v>
      </c>
      <c r="T195" s="45">
        <f>SUM(T196:T198)</f>
        <v>20760</v>
      </c>
      <c r="U195" s="45">
        <f>SUM(U196:U198)</f>
        <v>3782</v>
      </c>
      <c r="V195" s="45">
        <f>SUM(V196:V198)</f>
        <v>16978</v>
      </c>
      <c r="W195" s="45">
        <f>SUM(W196:W198)</f>
        <v>16978</v>
      </c>
    </row>
    <row ht="17.0" customHeight="1" x14ac:dyDescent="0.15" r="196" spans="1:23">
      <c r="A196" s="22">
        <v>22001</v>
      </c>
      <c r="B196" s="22" t="s">
        <v>1636</v>
      </c>
      <c r="C196" s="53">
        <v>5400</v>
      </c>
      <c r="D196" s="45">
        <f>SUM(E196:S196)</f>
        <v>15293</v>
      </c>
      <c r="E196" s="53">
        <v>0</v>
      </c>
      <c r="F196" s="53">
        <v>0</v>
      </c>
      <c r="G196" s="53">
        <v>16978</v>
      </c>
      <c r="H196" s="47">
        <v>0</v>
      </c>
      <c r="I196" s="48">
        <v>0</v>
      </c>
      <c r="J196" s="53">
        <v>0</v>
      </c>
      <c r="K196" s="53">
        <v>0</v>
      </c>
      <c r="L196" s="48">
        <v>0</v>
      </c>
      <c r="M196" s="53">
        <v>155</v>
      </c>
      <c r="N196" s="53">
        <v>-1840</v>
      </c>
      <c r="O196" s="48">
        <v>0</v>
      </c>
      <c r="P196" s="53">
        <v>0</v>
      </c>
      <c r="Q196" s="48">
        <v>0</v>
      </c>
      <c r="R196" s="53">
        <v>0</v>
      </c>
      <c r="S196" s="53">
        <v>0</v>
      </c>
      <c r="T196" s="45">
        <f>C196+D196</f>
        <v>20693</v>
      </c>
      <c r="U196" s="45">
        <f>L02!C1140</f>
        <v>3715</v>
      </c>
      <c r="V196" s="45">
        <f>T196-U196</f>
        <v>16978</v>
      </c>
      <c r="W196" s="48">
        <v>16978</v>
      </c>
    </row>
    <row ht="17.0" customHeight="1" x14ac:dyDescent="0.15" r="197" spans="1:23">
      <c r="A197" s="22">
        <v>22005</v>
      </c>
      <c r="B197" s="22" t="s">
        <v>1659</v>
      </c>
      <c r="C197" s="53">
        <v>80</v>
      </c>
      <c r="D197" s="45">
        <f>SUM(E197:S197)</f>
        <v>-13</v>
      </c>
      <c r="E197" s="53">
        <v>0</v>
      </c>
      <c r="F197" s="53">
        <v>0</v>
      </c>
      <c r="G197" s="53">
        <v>0</v>
      </c>
      <c r="H197" s="47">
        <v>0</v>
      </c>
      <c r="I197" s="48">
        <v>0</v>
      </c>
      <c r="J197" s="53">
        <v>0</v>
      </c>
      <c r="K197" s="53">
        <v>0</v>
      </c>
      <c r="L197" s="48">
        <v>0</v>
      </c>
      <c r="M197" s="53">
        <v>0</v>
      </c>
      <c r="N197" s="53">
        <v>-13</v>
      </c>
      <c r="O197" s="48">
        <v>0</v>
      </c>
      <c r="P197" s="53">
        <v>0</v>
      </c>
      <c r="Q197" s="48">
        <v>0</v>
      </c>
      <c r="R197" s="53">
        <v>0</v>
      </c>
      <c r="S197" s="53">
        <v>0</v>
      </c>
      <c r="T197" s="45">
        <f>C197+D197</f>
        <v>67</v>
      </c>
      <c r="U197" s="45">
        <f>L02!C1167</f>
        <v>67</v>
      </c>
      <c r="V197" s="45">
        <f>T197-U197</f>
        <v>0</v>
      </c>
      <c r="W197" s="48">
        <v>0</v>
      </c>
    </row>
    <row ht="17.0" customHeight="1" x14ac:dyDescent="0.15" r="198" spans="1:23">
      <c r="A198" s="22">
        <v>22099</v>
      </c>
      <c r="B198" s="22" t="s">
        <v>2127</v>
      </c>
      <c r="C198" s="53">
        <v>0</v>
      </c>
      <c r="D198" s="45">
        <f>SUM(E198:S198)</f>
        <v>0</v>
      </c>
      <c r="E198" s="53">
        <v>0</v>
      </c>
      <c r="F198" s="53">
        <v>0</v>
      </c>
      <c r="G198" s="53">
        <v>0</v>
      </c>
      <c r="H198" s="47">
        <v>0</v>
      </c>
      <c r="I198" s="48">
        <v>0</v>
      </c>
      <c r="J198" s="53">
        <v>0</v>
      </c>
      <c r="K198" s="53">
        <v>0</v>
      </c>
      <c r="L198" s="48">
        <v>0</v>
      </c>
      <c r="M198" s="53">
        <v>0</v>
      </c>
      <c r="N198" s="53">
        <v>0</v>
      </c>
      <c r="O198" s="48">
        <v>0</v>
      </c>
      <c r="P198" s="53">
        <v>0</v>
      </c>
      <c r="Q198" s="48">
        <v>0</v>
      </c>
      <c r="R198" s="53">
        <v>0</v>
      </c>
      <c r="S198" s="53">
        <v>0</v>
      </c>
      <c r="T198" s="45">
        <f>C198+D198</f>
        <v>0</v>
      </c>
      <c r="U198" s="45">
        <f>L02!C1182</f>
        <v>0</v>
      </c>
      <c r="V198" s="45">
        <f>T198-U198</f>
        <v>0</v>
      </c>
      <c r="W198" s="48">
        <v>0</v>
      </c>
    </row>
    <row ht="17.0" customHeight="1" x14ac:dyDescent="0.15" r="199" spans="1:23">
      <c r="A199" s="22">
        <v>221</v>
      </c>
      <c r="B199" s="46" t="s">
        <v>1673</v>
      </c>
      <c r="C199" s="45">
        <f>SUM(C200:C202)</f>
        <v>27283</v>
      </c>
      <c r="D199" s="45">
        <f>SUM(D200:D202)</f>
        <v>11290</v>
      </c>
      <c r="E199" s="45">
        <f>SUM(E200:E202)</f>
        <v>0</v>
      </c>
      <c r="F199" s="45">
        <f>SUM(F200:F202)</f>
        <v>4963</v>
      </c>
      <c r="G199" s="45">
        <f>SUM(G200:G202)</f>
        <v>0</v>
      </c>
      <c r="H199" s="45">
        <f>SUM(H200:H202)</f>
        <v>0</v>
      </c>
      <c r="I199" s="45">
        <f>SUM(I200:I202)</f>
        <v>0</v>
      </c>
      <c r="J199" s="45">
        <f>SUM(J200:J202)</f>
        <v>0</v>
      </c>
      <c r="K199" s="45">
        <f>SUM(K200:K202)</f>
        <v>0</v>
      </c>
      <c r="L199" s="45">
        <f>SUM(L200:L202)</f>
        <v>0</v>
      </c>
      <c r="M199" s="45">
        <f>SUM(M200:M202)</f>
        <v>10085</v>
      </c>
      <c r="N199" s="45">
        <f>SUM(N200:N202)</f>
        <v>-758</v>
      </c>
      <c r="O199" s="45">
        <f>SUM(O200:O202)</f>
        <v>0</v>
      </c>
      <c r="P199" s="45">
        <f>SUM(P200:P202)</f>
        <v>0</v>
      </c>
      <c r="Q199" s="45">
        <f>SUM(Q200:Q202)</f>
        <v>0</v>
      </c>
      <c r="R199" s="45">
        <f>SUM(R200:R202)</f>
        <v>0</v>
      </c>
      <c r="S199" s="45">
        <f>SUM(S200:S202)</f>
        <v>-3000</v>
      </c>
      <c r="T199" s="45">
        <f>SUM(T200:T202)</f>
        <v>38573</v>
      </c>
      <c r="U199" s="45">
        <f>SUM(U200:U202)</f>
        <v>38533</v>
      </c>
      <c r="V199" s="45">
        <f>SUM(V200:V202)</f>
        <v>40</v>
      </c>
      <c r="W199" s="45">
        <f>SUM(W200:W202)</f>
        <v>40</v>
      </c>
    </row>
    <row ht="17.0" customHeight="1" x14ac:dyDescent="0.15" r="200" spans="1:23">
      <c r="A200" s="22">
        <v>22101</v>
      </c>
      <c r="B200" s="22" t="s">
        <v>1674</v>
      </c>
      <c r="C200" s="53">
        <v>19102</v>
      </c>
      <c r="D200" s="45">
        <f>SUM(E200:S200)</f>
        <v>11989</v>
      </c>
      <c r="E200" s="53">
        <v>0</v>
      </c>
      <c r="F200" s="53">
        <v>4963</v>
      </c>
      <c r="G200" s="53">
        <v>0</v>
      </c>
      <c r="H200" s="47">
        <v>0</v>
      </c>
      <c r="I200" s="48">
        <v>0</v>
      </c>
      <c r="J200" s="53">
        <v>0</v>
      </c>
      <c r="K200" s="53">
        <v>0</v>
      </c>
      <c r="L200" s="48">
        <v>0</v>
      </c>
      <c r="M200" s="53">
        <v>10026</v>
      </c>
      <c r="N200" s="53">
        <v>0</v>
      </c>
      <c r="O200" s="48">
        <v>0</v>
      </c>
      <c r="P200" s="53">
        <v>0</v>
      </c>
      <c r="Q200" s="48">
        <v>0</v>
      </c>
      <c r="R200" s="53">
        <v>0</v>
      </c>
      <c r="S200" s="53">
        <v>-3000</v>
      </c>
      <c r="T200" s="45">
        <f>C200+D200</f>
        <v>31091</v>
      </c>
      <c r="U200" s="45">
        <f>L02!C1185</f>
        <v>31051</v>
      </c>
      <c r="V200" s="45">
        <f>T200-U200</f>
        <v>40</v>
      </c>
      <c r="W200" s="48">
        <v>40</v>
      </c>
    </row>
    <row ht="17.0" customHeight="1" x14ac:dyDescent="0.15" r="201" spans="1:23">
      <c r="A201" s="22">
        <v>22102</v>
      </c>
      <c r="B201" s="22" t="s">
        <v>1686</v>
      </c>
      <c r="C201" s="53">
        <v>8131</v>
      </c>
      <c r="D201" s="45">
        <f>SUM(E201:S201)</f>
        <v>-649</v>
      </c>
      <c r="E201" s="53">
        <v>0</v>
      </c>
      <c r="F201" s="53">
        <v>0</v>
      </c>
      <c r="G201" s="53">
        <v>0</v>
      </c>
      <c r="H201" s="47">
        <v>0</v>
      </c>
      <c r="I201" s="48">
        <v>0</v>
      </c>
      <c r="J201" s="53">
        <v>0</v>
      </c>
      <c r="K201" s="53">
        <v>0</v>
      </c>
      <c r="L201" s="48">
        <v>0</v>
      </c>
      <c r="M201" s="53">
        <v>109</v>
      </c>
      <c r="N201" s="53">
        <v>-758</v>
      </c>
      <c r="O201" s="48">
        <v>0</v>
      </c>
      <c r="P201" s="53">
        <v>0</v>
      </c>
      <c r="Q201" s="48">
        <v>0</v>
      </c>
      <c r="R201" s="53">
        <v>0</v>
      </c>
      <c r="S201" s="53">
        <v>0</v>
      </c>
      <c r="T201" s="45">
        <f>C201+D201</f>
        <v>7482</v>
      </c>
      <c r="U201" s="45">
        <f>L02!C1197</f>
        <v>7482</v>
      </c>
      <c r="V201" s="45">
        <f>T201-U201</f>
        <v>0</v>
      </c>
      <c r="W201" s="48">
        <v>0</v>
      </c>
    </row>
    <row ht="17.0" customHeight="1" x14ac:dyDescent="0.15" r="202" spans="1:23">
      <c r="A202" s="22">
        <v>22103</v>
      </c>
      <c r="B202" s="22" t="s">
        <v>1690</v>
      </c>
      <c r="C202" s="53">
        <v>50</v>
      </c>
      <c r="D202" s="45">
        <f>SUM(E202:S202)</f>
        <v>-50</v>
      </c>
      <c r="E202" s="53">
        <v>0</v>
      </c>
      <c r="F202" s="53">
        <v>0</v>
      </c>
      <c r="G202" s="53">
        <v>0</v>
      </c>
      <c r="H202" s="47">
        <v>0</v>
      </c>
      <c r="I202" s="48">
        <v>0</v>
      </c>
      <c r="J202" s="53">
        <v>0</v>
      </c>
      <c r="K202" s="53">
        <v>0</v>
      </c>
      <c r="L202" s="48">
        <v>0</v>
      </c>
      <c r="M202" s="53">
        <v>-50</v>
      </c>
      <c r="N202" s="53">
        <v>0</v>
      </c>
      <c r="O202" s="48">
        <v>0</v>
      </c>
      <c r="P202" s="53">
        <v>0</v>
      </c>
      <c r="Q202" s="48">
        <v>0</v>
      </c>
      <c r="R202" s="53">
        <v>0</v>
      </c>
      <c r="S202" s="53">
        <v>0</v>
      </c>
      <c r="T202" s="45">
        <f>C202+D202</f>
        <v>0</v>
      </c>
      <c r="U202" s="45">
        <f>L02!C1201</f>
        <v>0</v>
      </c>
      <c r="V202" s="45">
        <f>T202-U202</f>
        <v>0</v>
      </c>
      <c r="W202" s="48">
        <v>0</v>
      </c>
    </row>
    <row ht="17.0" customHeight="1" x14ac:dyDescent="0.15" r="203" spans="1:23">
      <c r="A203" s="22">
        <v>222</v>
      </c>
      <c r="B203" s="46" t="s">
        <v>1694</v>
      </c>
      <c r="C203" s="45">
        <f>SUM(C204:C207)</f>
        <v>1099</v>
      </c>
      <c r="D203" s="45">
        <f>SUM(D204:D207)</f>
        <v>-173</v>
      </c>
      <c r="E203" s="45">
        <f>SUM(E204:E207)</f>
        <v>0</v>
      </c>
      <c r="F203" s="45">
        <f>SUM(F204:F207)</f>
        <v>0</v>
      </c>
      <c r="G203" s="45">
        <f>SUM(G204:G207)</f>
        <v>0</v>
      </c>
      <c r="H203" s="45">
        <f>SUM(H204:H207)</f>
        <v>0</v>
      </c>
      <c r="I203" s="45">
        <f>SUM(I204:I207)</f>
        <v>0</v>
      </c>
      <c r="J203" s="45">
        <f>SUM(J204:J207)</f>
        <v>0</v>
      </c>
      <c r="K203" s="45">
        <f>SUM(K204:K207)</f>
        <v>0</v>
      </c>
      <c r="L203" s="45">
        <f>SUM(L204:L207)</f>
        <v>0</v>
      </c>
      <c r="M203" s="45">
        <f>SUM(M204:M207)</f>
        <v>31</v>
      </c>
      <c r="N203" s="45">
        <f>SUM(N204:N207)</f>
        <v>-204</v>
      </c>
      <c r="O203" s="45">
        <f>SUM(O204:O207)</f>
        <v>0</v>
      </c>
      <c r="P203" s="45">
        <f>SUM(P204:P207)</f>
        <v>0</v>
      </c>
      <c r="Q203" s="45">
        <f>SUM(Q204:Q207)</f>
        <v>0</v>
      </c>
      <c r="R203" s="45">
        <f>SUM(R204:R207)</f>
        <v>0</v>
      </c>
      <c r="S203" s="45">
        <f>SUM(S204:S207)</f>
        <v>0</v>
      </c>
      <c r="T203" s="45">
        <f>SUM(T204:T207)</f>
        <v>926</v>
      </c>
      <c r="U203" s="45">
        <f>SUM(U204:U207)</f>
        <v>926</v>
      </c>
      <c r="V203" s="45">
        <f>SUM(V204:V207)</f>
        <v>0</v>
      </c>
      <c r="W203" s="45">
        <f>SUM(W204:W207)</f>
        <v>0</v>
      </c>
    </row>
    <row ht="17.0" customHeight="1" x14ac:dyDescent="0.15" r="204" spans="1:23">
      <c r="A204" s="22">
        <v>22201</v>
      </c>
      <c r="B204" s="22" t="s">
        <v>1695</v>
      </c>
      <c r="C204" s="53">
        <v>147</v>
      </c>
      <c r="D204" s="45">
        <f>SUM(E204:S204)</f>
        <v>79</v>
      </c>
      <c r="E204" s="53">
        <v>0</v>
      </c>
      <c r="F204" s="53">
        <v>0</v>
      </c>
      <c r="G204" s="53">
        <v>0</v>
      </c>
      <c r="H204" s="47">
        <v>0</v>
      </c>
      <c r="I204" s="48">
        <v>0</v>
      </c>
      <c r="J204" s="53">
        <v>0</v>
      </c>
      <c r="K204" s="53">
        <v>0</v>
      </c>
      <c r="L204" s="48">
        <v>0</v>
      </c>
      <c r="M204" s="53">
        <v>91</v>
      </c>
      <c r="N204" s="53">
        <v>-12</v>
      </c>
      <c r="O204" s="48">
        <v>0</v>
      </c>
      <c r="P204" s="53">
        <v>0</v>
      </c>
      <c r="Q204" s="48">
        <v>0</v>
      </c>
      <c r="R204" s="53">
        <v>0</v>
      </c>
      <c r="S204" s="53">
        <v>0</v>
      </c>
      <c r="T204" s="45">
        <f>C204+D204</f>
        <v>226</v>
      </c>
      <c r="U204" s="45">
        <f>L02!C1206</f>
        <v>226</v>
      </c>
      <c r="V204" s="45">
        <f>T204-U204</f>
        <v>0</v>
      </c>
      <c r="W204" s="48">
        <v>0</v>
      </c>
    </row>
    <row ht="17.0" customHeight="1" x14ac:dyDescent="0.15" r="205" spans="1:23">
      <c r="A205" s="22">
        <v>22203</v>
      </c>
      <c r="B205" s="22" t="s">
        <v>1709</v>
      </c>
      <c r="C205" s="53">
        <v>0</v>
      </c>
      <c r="D205" s="45">
        <f>SUM(E205:S205)</f>
        <v>0</v>
      </c>
      <c r="E205" s="53">
        <v>0</v>
      </c>
      <c r="F205" s="53">
        <v>0</v>
      </c>
      <c r="G205" s="53">
        <v>0</v>
      </c>
      <c r="H205" s="47">
        <v>0</v>
      </c>
      <c r="I205" s="48">
        <v>0</v>
      </c>
      <c r="J205" s="53">
        <v>0</v>
      </c>
      <c r="K205" s="53">
        <v>0</v>
      </c>
      <c r="L205" s="48">
        <v>0</v>
      </c>
      <c r="M205" s="53">
        <v>0</v>
      </c>
      <c r="N205" s="53">
        <v>0</v>
      </c>
      <c r="O205" s="48">
        <v>0</v>
      </c>
      <c r="P205" s="53">
        <v>0</v>
      </c>
      <c r="Q205" s="48">
        <v>0</v>
      </c>
      <c r="R205" s="53">
        <v>0</v>
      </c>
      <c r="S205" s="53">
        <v>0</v>
      </c>
      <c r="T205" s="45">
        <f>C205+D205</f>
        <v>0</v>
      </c>
      <c r="U205" s="45">
        <f>L02!C1224</f>
        <v>0</v>
      </c>
      <c r="V205" s="45">
        <f>T205-U205</f>
        <v>0</v>
      </c>
      <c r="W205" s="48">
        <v>0</v>
      </c>
    </row>
    <row ht="17.0" customHeight="1" x14ac:dyDescent="0.15" r="206" spans="1:23">
      <c r="A206" s="22">
        <v>22204</v>
      </c>
      <c r="B206" s="22" t="s">
        <v>1715</v>
      </c>
      <c r="C206" s="53">
        <v>952</v>
      </c>
      <c r="D206" s="45">
        <f>SUM(E206:S206)</f>
        <v>-252</v>
      </c>
      <c r="E206" s="53">
        <v>0</v>
      </c>
      <c r="F206" s="53">
        <v>0</v>
      </c>
      <c r="G206" s="53">
        <v>0</v>
      </c>
      <c r="H206" s="47">
        <v>0</v>
      </c>
      <c r="I206" s="48">
        <v>0</v>
      </c>
      <c r="J206" s="53">
        <v>0</v>
      </c>
      <c r="K206" s="53">
        <v>0</v>
      </c>
      <c r="L206" s="48">
        <v>0</v>
      </c>
      <c r="M206" s="53">
        <v>-60</v>
      </c>
      <c r="N206" s="53">
        <v>-192</v>
      </c>
      <c r="O206" s="48">
        <v>0</v>
      </c>
      <c r="P206" s="53">
        <v>0</v>
      </c>
      <c r="Q206" s="48">
        <v>0</v>
      </c>
      <c r="R206" s="53">
        <v>0</v>
      </c>
      <c r="S206" s="53">
        <v>0</v>
      </c>
      <c r="T206" s="45">
        <f>C206+D206</f>
        <v>700</v>
      </c>
      <c r="U206" s="45">
        <f>L02!C1230</f>
        <v>700</v>
      </c>
      <c r="V206" s="45">
        <f>T206-U206</f>
        <v>0</v>
      </c>
      <c r="W206" s="48">
        <v>0</v>
      </c>
    </row>
    <row ht="17.0" customHeight="1" x14ac:dyDescent="0.15" r="207" spans="1:23">
      <c r="A207" s="22">
        <v>22205</v>
      </c>
      <c r="B207" s="22" t="s">
        <v>1721</v>
      </c>
      <c r="C207" s="53">
        <v>0</v>
      </c>
      <c r="D207" s="45">
        <f>SUM(E207:S207)</f>
        <v>0</v>
      </c>
      <c r="E207" s="53">
        <v>0</v>
      </c>
      <c r="F207" s="53">
        <v>0</v>
      </c>
      <c r="G207" s="53">
        <v>0</v>
      </c>
      <c r="H207" s="47">
        <v>0</v>
      </c>
      <c r="I207" s="48">
        <v>0</v>
      </c>
      <c r="J207" s="53">
        <v>0</v>
      </c>
      <c r="K207" s="53">
        <v>0</v>
      </c>
      <c r="L207" s="48">
        <v>0</v>
      </c>
      <c r="M207" s="53">
        <v>0</v>
      </c>
      <c r="N207" s="53">
        <v>0</v>
      </c>
      <c r="O207" s="48">
        <v>0</v>
      </c>
      <c r="P207" s="53">
        <v>0</v>
      </c>
      <c r="Q207" s="48">
        <v>0</v>
      </c>
      <c r="R207" s="53">
        <v>0</v>
      </c>
      <c r="S207" s="53">
        <v>0</v>
      </c>
      <c r="T207" s="45">
        <f>C207+D207</f>
        <v>0</v>
      </c>
      <c r="U207" s="45">
        <f>L02!C1236</f>
        <v>0</v>
      </c>
      <c r="V207" s="45">
        <f>T207-U207</f>
        <v>0</v>
      </c>
      <c r="W207" s="48">
        <v>0</v>
      </c>
    </row>
    <row ht="17.0" customHeight="1" x14ac:dyDescent="0.15" r="208" spans="1:23">
      <c r="A208" s="22">
        <v>224</v>
      </c>
      <c r="B208" s="46" t="s">
        <v>1734</v>
      </c>
      <c r="C208" s="45">
        <f>SUM(C209:C215)</f>
        <v>3522</v>
      </c>
      <c r="D208" s="45">
        <f>SUM(D209:D215)</f>
        <v>206</v>
      </c>
      <c r="E208" s="45">
        <f>SUM(E209:E215)</f>
        <v>0</v>
      </c>
      <c r="F208" s="45">
        <f>SUM(F209:F215)</f>
        <v>635</v>
      </c>
      <c r="G208" s="45">
        <f>SUM(G209:G215)</f>
        <v>0</v>
      </c>
      <c r="H208" s="45">
        <f>SUM(H209:H215)</f>
        <v>0</v>
      </c>
      <c r="I208" s="45">
        <f>SUM(I209:I215)</f>
        <v>0</v>
      </c>
      <c r="J208" s="45">
        <f>SUM(J209:J215)</f>
        <v>0</v>
      </c>
      <c r="K208" s="45">
        <f>SUM(K209:K215)</f>
        <v>0</v>
      </c>
      <c r="L208" s="45">
        <f>SUM(L209:L215)</f>
        <v>2852</v>
      </c>
      <c r="M208" s="45">
        <f>SUM(M209:M215)</f>
        <v>-891</v>
      </c>
      <c r="N208" s="45">
        <f>SUM(N209:N215)</f>
        <v>-2390</v>
      </c>
      <c r="O208" s="45">
        <f>SUM(O209:O215)</f>
        <v>0</v>
      </c>
      <c r="P208" s="45">
        <f>SUM(P209:P215)</f>
        <v>0</v>
      </c>
      <c r="Q208" s="45">
        <f>SUM(Q209:Q215)</f>
        <v>0</v>
      </c>
      <c r="R208" s="45">
        <f>SUM(R209:R215)</f>
        <v>0</v>
      </c>
      <c r="S208" s="45">
        <f>SUM(S209:S215)</f>
        <v>0</v>
      </c>
      <c r="T208" s="45">
        <f>SUM(T209:T215)</f>
        <v>3728</v>
      </c>
      <c r="U208" s="45">
        <f>SUM(U209:U215)</f>
        <v>3479</v>
      </c>
      <c r="V208" s="45">
        <f>SUM(V209:V215)</f>
        <v>249</v>
      </c>
      <c r="W208" s="45">
        <f>SUM(W209:W215)</f>
        <v>249</v>
      </c>
    </row>
    <row ht="17.0" customHeight="1" x14ac:dyDescent="0.15" r="209" spans="1:23">
      <c r="A209" s="22">
        <v>22401</v>
      </c>
      <c r="B209" s="22" t="s">
        <v>1735</v>
      </c>
      <c r="C209" s="53">
        <v>2273</v>
      </c>
      <c r="D209" s="45">
        <f>SUM(E209:S209)</f>
        <v>-1386</v>
      </c>
      <c r="E209" s="53">
        <v>0</v>
      </c>
      <c r="F209" s="53">
        <v>0</v>
      </c>
      <c r="G209" s="53">
        <v>0</v>
      </c>
      <c r="H209" s="47">
        <v>0</v>
      </c>
      <c r="I209" s="48">
        <v>0</v>
      </c>
      <c r="J209" s="53">
        <v>0</v>
      </c>
      <c r="K209" s="53">
        <v>0</v>
      </c>
      <c r="L209" s="48">
        <v>33</v>
      </c>
      <c r="M209" s="53">
        <v>265</v>
      </c>
      <c r="N209" s="53">
        <v>-1684</v>
      </c>
      <c r="O209" s="48">
        <v>0</v>
      </c>
      <c r="P209" s="53">
        <v>0</v>
      </c>
      <c r="Q209" s="48">
        <v>0</v>
      </c>
      <c r="R209" s="53">
        <v>0</v>
      </c>
      <c r="S209" s="53">
        <v>0</v>
      </c>
      <c r="T209" s="45">
        <f>C209+D209</f>
        <v>887</v>
      </c>
      <c r="U209" s="45">
        <f>L02!C1250</f>
        <v>813</v>
      </c>
      <c r="V209" s="45">
        <f>T209-U209</f>
        <v>74</v>
      </c>
      <c r="W209" s="48">
        <v>74</v>
      </c>
    </row>
    <row ht="17.25" customHeight="1" x14ac:dyDescent="0.15" r="210" spans="1:23">
      <c r="A210" s="22">
        <v>22402</v>
      </c>
      <c r="B210" s="22" t="s">
        <v>1742</v>
      </c>
      <c r="C210" s="53">
        <v>481</v>
      </c>
      <c r="D210" s="45">
        <f>SUM(E210:S210)</f>
        <v>-130</v>
      </c>
      <c r="E210" s="53">
        <v>0</v>
      </c>
      <c r="F210" s="53">
        <v>0</v>
      </c>
      <c r="G210" s="53">
        <v>0</v>
      </c>
      <c r="H210" s="47">
        <v>0</v>
      </c>
      <c r="I210" s="48">
        <v>0</v>
      </c>
      <c r="J210" s="53">
        <v>0</v>
      </c>
      <c r="K210" s="53">
        <v>0</v>
      </c>
      <c r="L210" s="48">
        <v>0</v>
      </c>
      <c r="M210" s="53">
        <v>0</v>
      </c>
      <c r="N210" s="53">
        <v>-130</v>
      </c>
      <c r="O210" s="48">
        <v>0</v>
      </c>
      <c r="P210" s="53">
        <v>0</v>
      </c>
      <c r="Q210" s="48">
        <v>0</v>
      </c>
      <c r="R210" s="53">
        <v>0</v>
      </c>
      <c r="S210" s="53">
        <v>0</v>
      </c>
      <c r="T210" s="45">
        <f>C210+D210</f>
        <v>351</v>
      </c>
      <c r="U210" s="45">
        <f>L02!C1261</f>
        <v>351</v>
      </c>
      <c r="V210" s="45">
        <f>T210-U210</f>
        <v>0</v>
      </c>
      <c r="W210" s="48">
        <v>0</v>
      </c>
    </row>
    <row ht="17.0" customHeight="1" x14ac:dyDescent="0.15" r="211" spans="1:23">
      <c r="A211" s="22">
        <v>22404</v>
      </c>
      <c r="B211" s="22" t="s">
        <v>1745</v>
      </c>
      <c r="C211" s="53">
        <v>20</v>
      </c>
      <c r="D211" s="45">
        <f>SUM(E211:S211)</f>
        <v>-20</v>
      </c>
      <c r="E211" s="53">
        <v>0</v>
      </c>
      <c r="F211" s="53">
        <v>0</v>
      </c>
      <c r="G211" s="53">
        <v>0</v>
      </c>
      <c r="H211" s="47">
        <v>0</v>
      </c>
      <c r="I211" s="48">
        <v>0</v>
      </c>
      <c r="J211" s="53">
        <v>0</v>
      </c>
      <c r="K211" s="53">
        <v>0</v>
      </c>
      <c r="L211" s="48">
        <v>0</v>
      </c>
      <c r="M211" s="53">
        <v>0</v>
      </c>
      <c r="N211" s="53">
        <v>-20</v>
      </c>
      <c r="O211" s="48">
        <v>0</v>
      </c>
      <c r="P211" s="53">
        <v>0</v>
      </c>
      <c r="Q211" s="48">
        <v>0</v>
      </c>
      <c r="R211" s="53">
        <v>0</v>
      </c>
      <c r="S211" s="53">
        <v>0</v>
      </c>
      <c r="T211" s="45">
        <f>C211+D211</f>
        <v>0</v>
      </c>
      <c r="U211" s="45">
        <f>L02!C1268</f>
        <v>0</v>
      </c>
      <c r="V211" s="45">
        <f>T211-U211</f>
        <v>0</v>
      </c>
      <c r="W211" s="48">
        <v>0</v>
      </c>
    </row>
    <row ht="17.0" customHeight="1" x14ac:dyDescent="0.15" r="212" spans="1:23">
      <c r="A212" s="22">
        <v>22405</v>
      </c>
      <c r="B212" s="22" t="s">
        <v>1749</v>
      </c>
      <c r="C212" s="53">
        <v>15</v>
      </c>
      <c r="D212" s="45">
        <f>SUM(E212:S212)</f>
        <v>0</v>
      </c>
      <c r="E212" s="53">
        <v>0</v>
      </c>
      <c r="F212" s="53">
        <v>0</v>
      </c>
      <c r="G212" s="53">
        <v>0</v>
      </c>
      <c r="H212" s="47">
        <v>0</v>
      </c>
      <c r="I212" s="48">
        <v>0</v>
      </c>
      <c r="J212" s="53">
        <v>0</v>
      </c>
      <c r="K212" s="53">
        <v>0</v>
      </c>
      <c r="L212" s="48">
        <v>0</v>
      </c>
      <c r="M212" s="53">
        <v>0</v>
      </c>
      <c r="N212" s="53">
        <v>0</v>
      </c>
      <c r="O212" s="48">
        <v>0</v>
      </c>
      <c r="P212" s="53">
        <v>0</v>
      </c>
      <c r="Q212" s="48">
        <v>0</v>
      </c>
      <c r="R212" s="53">
        <v>0</v>
      </c>
      <c r="S212" s="53">
        <v>0</v>
      </c>
      <c r="T212" s="45">
        <f>C212+D212</f>
        <v>15</v>
      </c>
      <c r="U212" s="45">
        <f>L02!C1276</f>
        <v>15</v>
      </c>
      <c r="V212" s="45">
        <f>T212-U212</f>
        <v>0</v>
      </c>
      <c r="W212" s="48">
        <v>0</v>
      </c>
    </row>
    <row ht="17.0" customHeight="1" x14ac:dyDescent="0.15" r="213" spans="1:23">
      <c r="A213" s="22">
        <v>22406</v>
      </c>
      <c r="B213" s="22" t="s">
        <v>1759</v>
      </c>
      <c r="C213" s="53">
        <v>690</v>
      </c>
      <c r="D213" s="45">
        <f>SUM(E213:S213)</f>
        <v>-512</v>
      </c>
      <c r="E213" s="53">
        <v>0</v>
      </c>
      <c r="F213" s="53">
        <v>0</v>
      </c>
      <c r="G213" s="53">
        <v>0</v>
      </c>
      <c r="H213" s="47">
        <v>0</v>
      </c>
      <c r="I213" s="48">
        <v>0</v>
      </c>
      <c r="J213" s="53">
        <v>0</v>
      </c>
      <c r="K213" s="53">
        <v>0</v>
      </c>
      <c r="L213" s="48">
        <v>0</v>
      </c>
      <c r="M213" s="53">
        <v>-196</v>
      </c>
      <c r="N213" s="53">
        <v>-316</v>
      </c>
      <c r="O213" s="48">
        <v>0</v>
      </c>
      <c r="P213" s="53">
        <v>0</v>
      </c>
      <c r="Q213" s="48">
        <v>0</v>
      </c>
      <c r="R213" s="53">
        <v>0</v>
      </c>
      <c r="S213" s="53">
        <v>0</v>
      </c>
      <c r="T213" s="45">
        <f>C213+D213</f>
        <v>178</v>
      </c>
      <c r="U213" s="45">
        <f>L02!C1289</f>
        <v>178</v>
      </c>
      <c r="V213" s="45">
        <f>T213-U213</f>
        <v>0</v>
      </c>
      <c r="W213" s="48">
        <v>0</v>
      </c>
    </row>
    <row ht="17.0" customHeight="1" x14ac:dyDescent="0.15" r="214" spans="1:23">
      <c r="A214" s="22">
        <v>22407</v>
      </c>
      <c r="B214" s="22" t="s">
        <v>1763</v>
      </c>
      <c r="C214" s="53">
        <v>3</v>
      </c>
      <c r="D214" s="45">
        <f>SUM(E214:S214)</f>
        <v>848</v>
      </c>
      <c r="E214" s="53">
        <v>0</v>
      </c>
      <c r="F214" s="53">
        <v>635</v>
      </c>
      <c r="G214" s="53">
        <v>0</v>
      </c>
      <c r="H214" s="47">
        <v>0</v>
      </c>
      <c r="I214" s="48">
        <v>0</v>
      </c>
      <c r="J214" s="53">
        <v>0</v>
      </c>
      <c r="K214" s="53">
        <v>0</v>
      </c>
      <c r="L214" s="48">
        <v>1026</v>
      </c>
      <c r="M214" s="53">
        <v>-739</v>
      </c>
      <c r="N214" s="53">
        <v>-74</v>
      </c>
      <c r="O214" s="48">
        <v>0</v>
      </c>
      <c r="P214" s="53">
        <v>0</v>
      </c>
      <c r="Q214" s="48">
        <v>0</v>
      </c>
      <c r="R214" s="53">
        <v>0</v>
      </c>
      <c r="S214" s="53">
        <v>0</v>
      </c>
      <c r="T214" s="45">
        <f>C214+D214</f>
        <v>851</v>
      </c>
      <c r="U214" s="45">
        <f>L02!C1293</f>
        <v>676</v>
      </c>
      <c r="V214" s="45">
        <f>T214-U214</f>
        <v>175</v>
      </c>
      <c r="W214" s="48">
        <v>175</v>
      </c>
    </row>
    <row ht="17.0" customHeight="1" x14ac:dyDescent="0.15" r="215" spans="1:23">
      <c r="A215" s="22">
        <v>22499</v>
      </c>
      <c r="B215" s="22" t="s">
        <v>2128</v>
      </c>
      <c r="C215" s="53">
        <v>40</v>
      </c>
      <c r="D215" s="45">
        <f>SUM(E215:S215)</f>
        <v>1406</v>
      </c>
      <c r="E215" s="53">
        <v>0</v>
      </c>
      <c r="F215" s="53">
        <v>0</v>
      </c>
      <c r="G215" s="53">
        <v>0</v>
      </c>
      <c r="H215" s="47">
        <v>0</v>
      </c>
      <c r="I215" s="48">
        <v>0</v>
      </c>
      <c r="J215" s="53">
        <v>0</v>
      </c>
      <c r="K215" s="53">
        <v>0</v>
      </c>
      <c r="L215" s="48">
        <v>1793</v>
      </c>
      <c r="M215" s="53">
        <v>-221</v>
      </c>
      <c r="N215" s="53">
        <v>-166</v>
      </c>
      <c r="O215" s="48">
        <v>0</v>
      </c>
      <c r="P215" s="53">
        <v>0</v>
      </c>
      <c r="Q215" s="48">
        <v>0</v>
      </c>
      <c r="R215" s="53">
        <v>0</v>
      </c>
      <c r="S215" s="53">
        <v>0</v>
      </c>
      <c r="T215" s="45">
        <f>C215+D215</f>
        <v>1446</v>
      </c>
      <c r="U215" s="45">
        <f>L02!C1297</f>
        <v>1446</v>
      </c>
      <c r="V215" s="45">
        <f>T215-U215</f>
        <v>0</v>
      </c>
      <c r="W215" s="48">
        <v>0</v>
      </c>
    </row>
    <row ht="17.0" customHeight="1" x14ac:dyDescent="0.15" r="216" spans="1:23">
      <c r="A216" s="22">
        <v>227</v>
      </c>
      <c r="B216" s="46" t="s">
        <v>2129</v>
      </c>
      <c r="C216" s="53">
        <v>6000</v>
      </c>
      <c r="D216" s="45">
        <f>SUM(E216:S216)</f>
        <v>-6000</v>
      </c>
      <c r="E216" s="53">
        <v>0</v>
      </c>
      <c r="F216" s="53">
        <v>0</v>
      </c>
      <c r="G216" s="53">
        <v>0</v>
      </c>
      <c r="H216" s="47">
        <v>0</v>
      </c>
      <c r="I216" s="48">
        <v>0</v>
      </c>
      <c r="J216" s="53">
        <v>0</v>
      </c>
      <c r="K216" s="53">
        <v>0</v>
      </c>
      <c r="L216" s="48">
        <v>-3507</v>
      </c>
      <c r="M216" s="53">
        <v>0</v>
      </c>
      <c r="N216" s="53">
        <v>0</v>
      </c>
      <c r="O216" s="48">
        <v>0</v>
      </c>
      <c r="P216" s="53">
        <v>0</v>
      </c>
      <c r="Q216" s="48">
        <v>-2493</v>
      </c>
      <c r="R216" s="53">
        <v>0</v>
      </c>
      <c r="S216" s="53">
        <v>0</v>
      </c>
      <c r="T216" s="45">
        <f>C216+D216</f>
        <v>0</v>
      </c>
      <c r="U216" s="45">
        <f>ML!A38</f>
        <v>0</v>
      </c>
      <c r="V216" s="45">
        <f>T216-U216</f>
        <v>0</v>
      </c>
      <c r="W216" s="48">
        <v>0</v>
      </c>
    </row>
    <row ht="17.25" customHeight="1" x14ac:dyDescent="0.15" r="217" spans="1:23">
      <c r="A217" s="22">
        <v>229</v>
      </c>
      <c r="B217" s="46" t="s">
        <v>1769</v>
      </c>
      <c r="C217" s="45">
        <f>SUM(C218:C219)</f>
        <v>8047</v>
      </c>
      <c r="D217" s="45">
        <f>SUM(D218:D219)</f>
        <v>-5311</v>
      </c>
      <c r="E217" s="45">
        <f>SUM(E218:E219)</f>
        <v>0</v>
      </c>
      <c r="F217" s="45">
        <f>SUM(F218:F219)</f>
        <v>0</v>
      </c>
      <c r="G217" s="45">
        <f>SUM(G218:G219)</f>
        <v>0</v>
      </c>
      <c r="H217" s="45">
        <f>SUM(H218:H219)</f>
        <v>0</v>
      </c>
      <c r="I217" s="45">
        <f>SUM(I218:I219)</f>
        <v>0</v>
      </c>
      <c r="J217" s="45">
        <f>SUM(J218:J219)</f>
        <v>0</v>
      </c>
      <c r="K217" s="45">
        <f>SUM(K218:K219)</f>
        <v>0</v>
      </c>
      <c r="L217" s="45">
        <f>SUM(L218:L219)</f>
        <v>0</v>
      </c>
      <c r="M217" s="45">
        <f>SUM(M218:M219)</f>
        <v>-2439</v>
      </c>
      <c r="N217" s="45">
        <f>SUM(N218:N219)</f>
        <v>-15</v>
      </c>
      <c r="O217" s="45">
        <f>SUM(O218:O219)</f>
        <v>0</v>
      </c>
      <c r="P217" s="45">
        <f>SUM(P218:P219)</f>
        <v>0</v>
      </c>
      <c r="Q217" s="45">
        <f>SUM(Q218:Q219)</f>
        <v>-2723</v>
      </c>
      <c r="R217" s="45">
        <f>SUM(R218:R219)</f>
        <v>0</v>
      </c>
      <c r="S217" s="45">
        <f>SUM(S218:S219)</f>
        <v>-134</v>
      </c>
      <c r="T217" s="45">
        <f>SUM(T218:T219)</f>
        <v>2736</v>
      </c>
      <c r="U217" s="45">
        <f>SUM(U218:U219)</f>
        <v>407</v>
      </c>
      <c r="V217" s="45">
        <f>SUM(V218:V219)</f>
        <v>2329</v>
      </c>
      <c r="W217" s="45">
        <f>SUM(W218:W219)</f>
        <v>2329</v>
      </c>
    </row>
    <row ht="17.0" customHeight="1" x14ac:dyDescent="0.15" r="218" spans="1:23">
      <c r="A218" s="22">
        <v>22902</v>
      </c>
      <c r="B218" s="22" t="s">
        <v>2130</v>
      </c>
      <c r="C218" s="53">
        <v>5950</v>
      </c>
      <c r="D218" s="45">
        <f>SUM(E218:S218)</f>
        <v>-5950</v>
      </c>
      <c r="E218" s="53">
        <v>0</v>
      </c>
      <c r="F218" s="53">
        <v>0</v>
      </c>
      <c r="G218" s="53">
        <v>0</v>
      </c>
      <c r="H218" s="47">
        <v>0</v>
      </c>
      <c r="I218" s="48">
        <v>0</v>
      </c>
      <c r="J218" s="53">
        <v>0</v>
      </c>
      <c r="K218" s="53">
        <v>0</v>
      </c>
      <c r="L218" s="48">
        <v>0</v>
      </c>
      <c r="M218" s="53">
        <v>-5950</v>
      </c>
      <c r="N218" s="53">
        <v>0</v>
      </c>
      <c r="O218" s="48">
        <v>0</v>
      </c>
      <c r="P218" s="53">
        <v>0</v>
      </c>
      <c r="Q218" s="48">
        <v>0</v>
      </c>
      <c r="R218" s="53">
        <v>0</v>
      </c>
      <c r="S218" s="53">
        <v>0</v>
      </c>
      <c r="T218" s="45">
        <f>C218+D218</f>
        <v>0</v>
      </c>
      <c r="U218" s="45">
        <f>ML!A38</f>
        <v>0</v>
      </c>
      <c r="V218" s="45">
        <f>T218-U218</f>
        <v>0</v>
      </c>
      <c r="W218" s="48">
        <v>0</v>
      </c>
    </row>
    <row ht="17.0" customHeight="1" x14ac:dyDescent="0.15" r="219" spans="1:23">
      <c r="A219" s="22">
        <v>22999</v>
      </c>
      <c r="B219" s="22" t="s">
        <v>1770</v>
      </c>
      <c r="C219" s="53">
        <v>2097</v>
      </c>
      <c r="D219" s="45">
        <f>SUM(E219:S219)</f>
        <v>639</v>
      </c>
      <c r="E219" s="53">
        <v>0</v>
      </c>
      <c r="F219" s="53">
        <v>0</v>
      </c>
      <c r="G219" s="53">
        <v>0</v>
      </c>
      <c r="H219" s="47">
        <v>0</v>
      </c>
      <c r="I219" s="48">
        <v>0</v>
      </c>
      <c r="J219" s="53">
        <v>0</v>
      </c>
      <c r="K219" s="53">
        <v>0</v>
      </c>
      <c r="L219" s="48">
        <v>0</v>
      </c>
      <c r="M219" s="53">
        <v>3511</v>
      </c>
      <c r="N219" s="53">
        <v>-15</v>
      </c>
      <c r="O219" s="48">
        <v>0</v>
      </c>
      <c r="P219" s="53">
        <v>0</v>
      </c>
      <c r="Q219" s="48">
        <v>-2723</v>
      </c>
      <c r="R219" s="53">
        <v>0</v>
      </c>
      <c r="S219" s="53">
        <v>-134</v>
      </c>
      <c r="T219" s="45">
        <f>C219+D219</f>
        <v>2736</v>
      </c>
      <c r="U219" s="45">
        <f>L02!C1300</f>
        <v>407</v>
      </c>
      <c r="V219" s="45">
        <f>T219-U219</f>
        <v>2329</v>
      </c>
      <c r="W219" s="48">
        <v>2329</v>
      </c>
    </row>
    <row ht="17.0" customHeight="1" x14ac:dyDescent="0.15" r="220" spans="1:23">
      <c r="A220" s="22">
        <v>232</v>
      </c>
      <c r="B220" s="46" t="s">
        <v>1772</v>
      </c>
      <c r="C220" s="45">
        <f>SUM(C221:C223)</f>
        <v>3040</v>
      </c>
      <c r="D220" s="45">
        <f>SUM(D221:D223)</f>
        <v>-3</v>
      </c>
      <c r="E220" s="45">
        <f>SUM(E221:E223)</f>
        <v>0</v>
      </c>
      <c r="F220" s="45">
        <f>SUM(F221:F223)</f>
        <v>0</v>
      </c>
      <c r="G220" s="45">
        <f>SUM(G221:G223)</f>
        <v>0</v>
      </c>
      <c r="H220" s="45">
        <f>SUM(H221:H223)</f>
        <v>0</v>
      </c>
      <c r="I220" s="45">
        <f>SUM(I221:I223)</f>
        <v>0</v>
      </c>
      <c r="J220" s="45">
        <f>SUM(J221:J223)</f>
        <v>0</v>
      </c>
      <c r="K220" s="45">
        <f>SUM(K221:K223)</f>
        <v>0</v>
      </c>
      <c r="L220" s="45">
        <f>SUM(L221:L223)</f>
        <v>0</v>
      </c>
      <c r="M220" s="45">
        <f>SUM(M221:M223)</f>
        <v>-3</v>
      </c>
      <c r="N220" s="45">
        <f>SUM(N221:N223)</f>
        <v>0</v>
      </c>
      <c r="O220" s="45">
        <f>SUM(O221:O223)</f>
        <v>0</v>
      </c>
      <c r="P220" s="45">
        <f>SUM(P221:P223)</f>
        <v>0</v>
      </c>
      <c r="Q220" s="45">
        <f>SUM(Q221:Q223)</f>
        <v>0</v>
      </c>
      <c r="R220" s="45">
        <f>SUM(R221:R223)</f>
        <v>0</v>
      </c>
      <c r="S220" s="45">
        <f>SUM(S221:S223)</f>
        <v>0</v>
      </c>
      <c r="T220" s="45">
        <f>SUM(T221:T223)</f>
        <v>3037</v>
      </c>
      <c r="U220" s="45">
        <f>SUM(U221:U223)</f>
        <v>3037</v>
      </c>
      <c r="V220" s="45">
        <f>SUM(V221:V223)</f>
        <v>0</v>
      </c>
      <c r="W220" s="45">
        <f>SUM(W221:W223)</f>
        <v>0</v>
      </c>
    </row>
    <row ht="17.0" customHeight="1" x14ac:dyDescent="0.15" r="221" spans="1:23">
      <c r="A221" s="22">
        <v>23201</v>
      </c>
      <c r="B221" s="22" t="s">
        <v>1773</v>
      </c>
      <c r="C221" s="53">
        <v>0</v>
      </c>
      <c r="D221" s="45">
        <f>SUM(E221:S221)</f>
        <v>0</v>
      </c>
      <c r="E221" s="53">
        <v>0</v>
      </c>
      <c r="F221" s="53">
        <v>0</v>
      </c>
      <c r="G221" s="53">
        <v>0</v>
      </c>
      <c r="H221" s="47">
        <v>0</v>
      </c>
      <c r="I221" s="48">
        <v>0</v>
      </c>
      <c r="J221" s="53">
        <v>0</v>
      </c>
      <c r="K221" s="53">
        <v>0</v>
      </c>
      <c r="L221" s="48">
        <v>0</v>
      </c>
      <c r="M221" s="53">
        <v>0</v>
      </c>
      <c r="N221" s="53">
        <v>0</v>
      </c>
      <c r="O221" s="48">
        <v>0</v>
      </c>
      <c r="P221" s="53">
        <v>0</v>
      </c>
      <c r="Q221" s="48">
        <v>0</v>
      </c>
      <c r="R221" s="53">
        <v>0</v>
      </c>
      <c r="S221" s="53">
        <v>0</v>
      </c>
      <c r="T221" s="45">
        <f>C221+D221</f>
        <v>0</v>
      </c>
      <c r="U221" s="45">
        <f>L02!C1303</f>
        <v>0</v>
      </c>
      <c r="V221" s="45">
        <f>T221-U221</f>
        <v>0</v>
      </c>
      <c r="W221" s="48">
        <v>0</v>
      </c>
    </row>
    <row ht="17.0" customHeight="1" x14ac:dyDescent="0.15" r="222" spans="1:23">
      <c r="A222" s="22">
        <v>23202</v>
      </c>
      <c r="B222" s="22" t="s">
        <v>1774</v>
      </c>
      <c r="C222" s="53">
        <v>0</v>
      </c>
      <c r="D222" s="45">
        <f>SUM(E222:S222)</f>
        <v>0</v>
      </c>
      <c r="E222" s="53">
        <v>0</v>
      </c>
      <c r="F222" s="53">
        <v>0</v>
      </c>
      <c r="G222" s="53">
        <v>0</v>
      </c>
      <c r="H222" s="47">
        <v>0</v>
      </c>
      <c r="I222" s="48">
        <v>0</v>
      </c>
      <c r="J222" s="53">
        <v>0</v>
      </c>
      <c r="K222" s="53">
        <v>0</v>
      </c>
      <c r="L222" s="48">
        <v>0</v>
      </c>
      <c r="M222" s="53">
        <v>0</v>
      </c>
      <c r="N222" s="53">
        <v>0</v>
      </c>
      <c r="O222" s="48">
        <v>0</v>
      </c>
      <c r="P222" s="53">
        <v>0</v>
      </c>
      <c r="Q222" s="48">
        <v>0</v>
      </c>
      <c r="R222" s="53">
        <v>0</v>
      </c>
      <c r="S222" s="53">
        <v>0</v>
      </c>
      <c r="T222" s="45">
        <f>C222+D222</f>
        <v>0</v>
      </c>
      <c r="U222" s="45">
        <f>L02!C1304</f>
        <v>0</v>
      </c>
      <c r="V222" s="45">
        <f>T222-U222</f>
        <v>0</v>
      </c>
      <c r="W222" s="48">
        <v>0</v>
      </c>
    </row>
    <row ht="17.0" customHeight="1" x14ac:dyDescent="0.15" r="223" spans="1:23">
      <c r="A223" s="22">
        <v>23203</v>
      </c>
      <c r="B223" s="22" t="s">
        <v>1779</v>
      </c>
      <c r="C223" s="53">
        <v>3040</v>
      </c>
      <c r="D223" s="45">
        <f>SUM(E223:S223)</f>
        <v>-3</v>
      </c>
      <c r="E223" s="53">
        <v>0</v>
      </c>
      <c r="F223" s="53">
        <v>0</v>
      </c>
      <c r="G223" s="53">
        <v>0</v>
      </c>
      <c r="H223" s="47">
        <v>0</v>
      </c>
      <c r="I223" s="48">
        <v>0</v>
      </c>
      <c r="J223" s="53">
        <v>0</v>
      </c>
      <c r="K223" s="53">
        <v>0</v>
      </c>
      <c r="L223" s="48">
        <v>0</v>
      </c>
      <c r="M223" s="53">
        <v>-3</v>
      </c>
      <c r="N223" s="53">
        <v>0</v>
      </c>
      <c r="O223" s="48">
        <v>0</v>
      </c>
      <c r="P223" s="53">
        <v>0</v>
      </c>
      <c r="Q223" s="48">
        <v>0</v>
      </c>
      <c r="R223" s="53">
        <v>0</v>
      </c>
      <c r="S223" s="53">
        <v>0</v>
      </c>
      <c r="T223" s="45">
        <f>C223+D223</f>
        <v>3037</v>
      </c>
      <c r="U223" s="45">
        <f>L02!C1309</f>
        <v>3037</v>
      </c>
      <c r="V223" s="45">
        <f>T223-U223</f>
        <v>0</v>
      </c>
      <c r="W223" s="48">
        <v>0</v>
      </c>
    </row>
    <row ht="17.0" customHeight="1" x14ac:dyDescent="0.15" r="224" spans="1:23">
      <c r="A224" s="22">
        <v>233</v>
      </c>
      <c r="B224" s="46" t="s">
        <v>1784</v>
      </c>
      <c r="C224" s="45">
        <f>SUM(C225:C227)</f>
        <v>10</v>
      </c>
      <c r="D224" s="45">
        <f>SUM(D225:D227)</f>
        <v>16</v>
      </c>
      <c r="E224" s="45">
        <f>SUM(E225:E227)</f>
        <v>0</v>
      </c>
      <c r="F224" s="45">
        <f>SUM(F225:F227)</f>
        <v>0</v>
      </c>
      <c r="G224" s="45">
        <f>SUM(G225:G227)</f>
        <v>0</v>
      </c>
      <c r="H224" s="45">
        <f>SUM(H225:H227)</f>
        <v>0</v>
      </c>
      <c r="I224" s="45">
        <f>SUM(I225:I227)</f>
        <v>0</v>
      </c>
      <c r="J224" s="45">
        <f>SUM(J225:J227)</f>
        <v>0</v>
      </c>
      <c r="K224" s="45">
        <f>SUM(K225:K227)</f>
        <v>0</v>
      </c>
      <c r="L224" s="45">
        <f>SUM(L225:L227)</f>
        <v>0</v>
      </c>
      <c r="M224" s="45">
        <f>SUM(M225:M227)</f>
        <v>16</v>
      </c>
      <c r="N224" s="45">
        <f>SUM(N225:N227)</f>
        <v>0</v>
      </c>
      <c r="O224" s="45">
        <f>SUM(O225:O227)</f>
        <v>0</v>
      </c>
      <c r="P224" s="45">
        <f>SUM(P225:P227)</f>
        <v>0</v>
      </c>
      <c r="Q224" s="45">
        <f>SUM(Q225:Q227)</f>
        <v>0</v>
      </c>
      <c r="R224" s="45">
        <f>SUM(R225:R227)</f>
        <v>0</v>
      </c>
      <c r="S224" s="45">
        <f>SUM(S225:S227)</f>
        <v>0</v>
      </c>
      <c r="T224" s="45">
        <f>SUM(T225:T227)</f>
        <v>26</v>
      </c>
      <c r="U224" s="45">
        <f>SUM(U225:U227)</f>
        <v>26</v>
      </c>
      <c r="V224" s="45">
        <f>SUM(V225:V227)</f>
        <v>0</v>
      </c>
      <c r="W224" s="45">
        <f>SUM(W225:W227)</f>
        <v>0</v>
      </c>
    </row>
    <row ht="17.0" customHeight="1" x14ac:dyDescent="0.15" r="225" spans="1:23">
      <c r="A225" s="22">
        <v>23301</v>
      </c>
      <c r="B225" s="22" t="s">
        <v>1785</v>
      </c>
      <c r="C225" s="53">
        <v>0</v>
      </c>
      <c r="D225" s="45">
        <f>SUM(E225:S225)</f>
        <v>0</v>
      </c>
      <c r="E225" s="53">
        <v>0</v>
      </c>
      <c r="F225" s="53">
        <v>0</v>
      </c>
      <c r="G225" s="53">
        <v>0</v>
      </c>
      <c r="H225" s="47">
        <v>0</v>
      </c>
      <c r="I225" s="48">
        <v>0</v>
      </c>
      <c r="J225" s="53">
        <v>0</v>
      </c>
      <c r="K225" s="53">
        <v>0</v>
      </c>
      <c r="L225" s="48">
        <v>0</v>
      </c>
      <c r="M225" s="53">
        <v>0</v>
      </c>
      <c r="N225" s="53">
        <v>0</v>
      </c>
      <c r="O225" s="48">
        <v>0</v>
      </c>
      <c r="P225" s="53">
        <v>0</v>
      </c>
      <c r="Q225" s="48">
        <v>0</v>
      </c>
      <c r="R225" s="53">
        <v>0</v>
      </c>
      <c r="S225" s="53">
        <v>0</v>
      </c>
      <c r="T225" s="45">
        <f>C225+D225</f>
        <v>0</v>
      </c>
      <c r="U225" s="45">
        <f>L02!C1315</f>
        <v>0</v>
      </c>
      <c r="V225" s="45">
        <f>T225-U225</f>
        <v>0</v>
      </c>
      <c r="W225" s="48">
        <v>0</v>
      </c>
    </row>
    <row ht="17.0" customHeight="1" x14ac:dyDescent="0.15" r="226" spans="1:23">
      <c r="A226" s="22">
        <v>23302</v>
      </c>
      <c r="B226" s="22" t="s">
        <v>1786</v>
      </c>
      <c r="C226" s="53">
        <v>0</v>
      </c>
      <c r="D226" s="45">
        <f>SUM(E226:S226)</f>
        <v>0</v>
      </c>
      <c r="E226" s="53">
        <v>0</v>
      </c>
      <c r="F226" s="53">
        <v>0</v>
      </c>
      <c r="G226" s="53">
        <v>0</v>
      </c>
      <c r="H226" s="47">
        <v>0</v>
      </c>
      <c r="I226" s="48">
        <v>0</v>
      </c>
      <c r="J226" s="53">
        <v>0</v>
      </c>
      <c r="K226" s="53">
        <v>0</v>
      </c>
      <c r="L226" s="48">
        <v>0</v>
      </c>
      <c r="M226" s="53">
        <v>0</v>
      </c>
      <c r="N226" s="53">
        <v>0</v>
      </c>
      <c r="O226" s="48">
        <v>0</v>
      </c>
      <c r="P226" s="53">
        <v>0</v>
      </c>
      <c r="Q226" s="48">
        <v>0</v>
      </c>
      <c r="R226" s="53">
        <v>0</v>
      </c>
      <c r="S226" s="53">
        <v>0</v>
      </c>
      <c r="T226" s="45">
        <f>C226+D226</f>
        <v>0</v>
      </c>
      <c r="U226" s="45">
        <f>L02!C1316</f>
        <v>0</v>
      </c>
      <c r="V226" s="45">
        <f>T226-U226</f>
        <v>0</v>
      </c>
      <c r="W226" s="48">
        <v>0</v>
      </c>
    </row>
    <row ht="17.0" customHeight="1" x14ac:dyDescent="0.15" r="227" spans="1:23">
      <c r="A227" s="22">
        <v>23303</v>
      </c>
      <c r="B227" s="22" t="s">
        <v>1787</v>
      </c>
      <c r="C227" s="53">
        <v>10</v>
      </c>
      <c r="D227" s="45">
        <f>SUM(E227:S227)</f>
        <v>16</v>
      </c>
      <c r="E227" s="53">
        <v>0</v>
      </c>
      <c r="F227" s="53">
        <v>0</v>
      </c>
      <c r="G227" s="53">
        <v>0</v>
      </c>
      <c r="H227" s="47">
        <v>0</v>
      </c>
      <c r="I227" s="48">
        <v>0</v>
      </c>
      <c r="J227" s="53">
        <v>0</v>
      </c>
      <c r="K227" s="53">
        <v>0</v>
      </c>
      <c r="L227" s="48">
        <v>0</v>
      </c>
      <c r="M227" s="53">
        <v>16</v>
      </c>
      <c r="N227" s="53">
        <v>0</v>
      </c>
      <c r="O227" s="48">
        <v>0</v>
      </c>
      <c r="P227" s="53">
        <v>0</v>
      </c>
      <c r="Q227" s="48">
        <v>0</v>
      </c>
      <c r="R227" s="53">
        <v>0</v>
      </c>
      <c r="S227" s="53">
        <v>0</v>
      </c>
      <c r="T227" s="45">
        <f>C227+D227</f>
        <v>26</v>
      </c>
      <c r="U227" s="45">
        <f>L02!C1317</f>
        <v>26</v>
      </c>
      <c r="V227" s="45">
        <f>T227-U227</f>
        <v>0</v>
      </c>
      <c r="W227" s="48">
        <v>0</v>
      </c>
    </row>
  </sheetData>
  <mergeCells count="27">
    <mergeCell ref="A1:W1"/>
    <mergeCell ref="A4:A6"/>
    <mergeCell ref="B4:B6"/>
    <mergeCell ref="T4:T6"/>
    <mergeCell ref="U4:U6"/>
    <mergeCell ref="V4:V6"/>
    <mergeCell ref="W4:W6"/>
    <mergeCell ref="D4:S4"/>
    <mergeCell ref="S5:S6"/>
    <mergeCell ref="R5:R6"/>
    <mergeCell ref="Q5:Q6"/>
    <mergeCell ref="P5:P6"/>
    <mergeCell ref="O5:O6"/>
    <mergeCell ref="N5:N6"/>
    <mergeCell ref="M5:M6"/>
    <mergeCell ref="L5:L6"/>
    <mergeCell ref="K5:K6"/>
    <mergeCell ref="J5:J6"/>
    <mergeCell ref="I5:I6"/>
    <mergeCell ref="H5:H6"/>
    <mergeCell ref="E5:E6"/>
    <mergeCell ref="F5:F6"/>
    <mergeCell ref="G5:G6"/>
    <mergeCell ref="D5:D6"/>
    <mergeCell ref="C4:C6"/>
    <mergeCell ref="A2:W2"/>
    <mergeCell ref="A3:W3"/>
  </mergeCells>
  <phoneticPr fontId="0" type="noConversion"/>
  <printOptions gridLines="1"/>
  <pageMargins left="0.7499999887361302" right="0.7499999887361302" top="0.9999999849815069" bottom="0.9999999849815069" header="0.0" footer="0.0"/>
  <pageSetup paperSize="1"/>
  <headerFooter>
    <oddHeader>&amp;L&amp;C&amp;"宋体,常规"&amp;12&amp;A&amp;R</oddHeader>
    <oddFooter>&amp;L&amp;C&amp;"宋体,常规"&amp;12Page &amp;"宋体,常规"&amp;12&amp;P&amp;R</oddFooter>
  </headerFooter>
  <extLst>
    <ext uri="{2D9387EB-5337-4D45-933B-B4D357D02E09}">
      <gutter val="0.0" pos="0"/>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E20"/>
  <sheetViews>
    <sheetView showGridLines="0" showZeros="0" zoomScaleNormal="100" topLeftCell="A1" workbookViewId="0">
      <selection activeCell="A1" activeCellId="0" sqref="A1"/>
    </sheetView>
  </sheetViews>
  <sheetFormatPr defaultRowHeight="17.25" customHeight="1" defaultColWidth="9.0" x14ac:dyDescent="0.15"/>
  <cols>
    <col min="1" max="5" width="23.125" customWidth="1"/>
  </cols>
  <sheetData>
    <row ht="19.8" customHeight="1" x14ac:dyDescent="0.15" r="1" spans="1:5">
      <c r="A1" s="8"/>
      <c r="B1" s="8"/>
      <c r="C1" s="8"/>
      <c r="D1" s="8"/>
      <c r="E1" s="8"/>
    </row>
    <row ht="19.8" customHeight="1" x14ac:dyDescent="0.15" r="2" spans="1:5">
      <c r="A2" s="8"/>
      <c r="B2" s="8"/>
      <c r="C2" s="8"/>
      <c r="D2" s="8"/>
      <c r="E2" s="8"/>
    </row>
    <row ht="19.8" customHeight="1" x14ac:dyDescent="0.15" r="3" spans="1:5">
      <c r="A3" s="8"/>
      <c r="B3" s="8"/>
      <c r="C3" s="8"/>
      <c r="D3" s="8"/>
      <c r="E3" s="8"/>
    </row>
    <row ht="19.8" customHeight="1" x14ac:dyDescent="0.15" r="4" spans="1:5">
      <c r="A4" s="8"/>
      <c r="B4" s="8"/>
      <c r="C4" s="8"/>
      <c r="D4" s="8"/>
      <c r="E4" s="8"/>
    </row>
    <row ht="19.8" customHeight="1" x14ac:dyDescent="0.15" r="5" spans="1:5">
      <c r="A5" s="8"/>
      <c r="B5" s="8"/>
      <c r="C5" s="8"/>
      <c r="D5" s="8"/>
      <c r="E5" s="8"/>
    </row>
    <row ht="19.8" customHeight="1" x14ac:dyDescent="0.15" r="6" spans="1:5">
      <c r="A6" s="8"/>
      <c r="B6" s="8"/>
      <c r="C6" s="8"/>
      <c r="D6" s="8"/>
      <c r="E6" s="8"/>
    </row>
    <row ht="19.8" customHeight="1" x14ac:dyDescent="0.15" r="7" spans="1:5">
      <c r="A7" s="8"/>
      <c r="B7" s="8"/>
      <c r="C7" s="8"/>
      <c r="D7" s="8"/>
      <c r="E7" s="8"/>
    </row>
    <row ht="19.8" customHeight="1" x14ac:dyDescent="0.15" r="8" spans="1:5">
      <c r="A8" s="8"/>
      <c r="B8" s="8"/>
      <c r="C8" s="8"/>
      <c r="D8" s="8"/>
      <c r="E8" s="8"/>
    </row>
    <row ht="46.5" customHeight="1" x14ac:dyDescent="0.15" r="9" spans="1:5">
      <c r="A9" s="169" t="s">
        <v>61</v>
      </c>
    </row>
    <row ht="19.8" customHeight="1" x14ac:dyDescent="0.15" r="10" spans="1:5">
      <c r="A10" s="8"/>
      <c r="B10" s="8"/>
      <c r="C10" s="8"/>
      <c r="D10" s="8"/>
      <c r="E10" s="8"/>
    </row>
    <row ht="19.8" customHeight="1" x14ac:dyDescent="0.15" r="11" spans="1:5">
      <c r="A11" s="8"/>
      <c r="B11" s="8"/>
      <c r="C11" s="8"/>
      <c r="D11" s="8"/>
      <c r="E11" s="8"/>
    </row>
    <row ht="19.8" customHeight="1" x14ac:dyDescent="0.15" r="12" spans="1:5">
      <c r="A12" s="8"/>
      <c r="B12" s="8"/>
      <c r="C12" s="8"/>
      <c r="D12" s="8"/>
      <c r="E12" s="8"/>
    </row>
    <row ht="19.8" customHeight="1" x14ac:dyDescent="0.15" r="13" spans="1:5">
      <c r="A13" s="8"/>
      <c r="B13" s="8"/>
      <c r="C13" s="8"/>
      <c r="D13" s="8"/>
      <c r="E13" s="8"/>
    </row>
    <row ht="19.8" customHeight="1" x14ac:dyDescent="0.15" r="14" spans="1:5">
      <c r="A14" s="8"/>
      <c r="B14" s="8"/>
      <c r="C14" s="8"/>
      <c r="D14" s="8"/>
      <c r="E14" s="8"/>
    </row>
    <row ht="19.8" customHeight="1" x14ac:dyDescent="0.15" r="15" spans="1:5">
      <c r="A15" s="8"/>
      <c r="B15" s="8"/>
      <c r="C15" s="8"/>
      <c r="D15" s="8"/>
      <c r="E15" s="8"/>
    </row>
    <row ht="19.8" customHeight="1" x14ac:dyDescent="0.15" r="16" spans="1:5">
      <c r="A16" s="8"/>
      <c r="B16" s="8"/>
      <c r="C16" s="8"/>
      <c r="D16" s="8"/>
      <c r="E16" s="8"/>
    </row>
    <row ht="19.8" customHeight="1" x14ac:dyDescent="0.15" r="17" spans="1:5">
      <c r="A17" s="8"/>
      <c r="B17" s="8"/>
      <c r="C17" s="8"/>
      <c r="D17" s="8"/>
      <c r="E17" s="8"/>
    </row>
    <row ht="19.8" customHeight="1" x14ac:dyDescent="0.15" r="18" spans="1:5">
      <c r="A18" s="8"/>
      <c r="B18" s="8"/>
      <c r="C18" s="8"/>
      <c r="D18" s="8"/>
      <c r="E18" s="8"/>
    </row>
    <row ht="19.8" customHeight="1" x14ac:dyDescent="0.15" r="19" spans="1:5">
      <c r="A19" s="8"/>
      <c r="B19" s="8"/>
      <c r="C19" s="8"/>
      <c r="D19" s="8"/>
      <c r="E19" s="8"/>
    </row>
    <row ht="19.8" customHeight="1" x14ac:dyDescent="0.15" r="20" spans="1:5">
      <c r="A20" s="8"/>
      <c r="B20" s="8"/>
      <c r="C20" s="8"/>
      <c r="D20" s="8"/>
      <c r="E20" s="8"/>
    </row>
  </sheetData>
  <mergeCells count="1">
    <mergeCell ref="A9:E9"/>
  </mergeCells>
  <phoneticPr fontId="0" type="noConversion"/>
  <printOptions gridLines="1"/>
  <pageMargins left="0.7499999887361302" right="0.7499999887361302" top="0.9999999849815069" bottom="0.9999999849815069" header="0.0" footer="0.0"/>
  <pageSetup paperSize="1"/>
  <headerFooter>
    <oddHeader>&amp;L&amp;C&amp;"宋体,常规"&amp;12&amp;A&amp;R</oddHeader>
    <oddFooter>&amp;L&amp;C&amp;"宋体,常规"&amp;12Page &amp;"宋体,常规"&amp;12&amp;P&amp;R</oddFooter>
  </headerFooter>
  <extLst>
    <ext uri="{2D9387EB-5337-4D45-933B-B4D357D02E09}">
      <gutter val="0.0" pos="0"/>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C74"/>
  <sheetViews>
    <sheetView showGridLines="0" showZeros="0" zoomScaleNormal="100" topLeftCell="A1" workbookViewId="0">
      <selection activeCell="A1" activeCellId="0" sqref="A1:C1"/>
    </sheetView>
  </sheetViews>
  <sheetFormatPr defaultRowHeight="15.75" customHeight="1" defaultColWidth="9.0" x14ac:dyDescent="0.15"/>
  <cols>
    <col min="1" max="1" width="10.75" customWidth="1"/>
    <col min="2" max="2" width="59.0" customWidth="1"/>
    <col min="3" max="3" width="22.5" customWidth="1"/>
  </cols>
  <sheetData>
    <row ht="40.5" customHeight="1" x14ac:dyDescent="0.15" r="1" spans="1:3">
      <c r="A1" s="119" t="s">
        <v>2131</v>
      </c>
    </row>
    <row ht="17.0" customHeight="1" x14ac:dyDescent="0.15" r="2" spans="1:3">
      <c r="A2" s="51"/>
      <c r="B2" s="51"/>
      <c r="C2" s="43" t="s">
        <v>59</v>
      </c>
    </row>
    <row ht="17.0" customHeight="1" x14ac:dyDescent="0.15" r="3" spans="1:3">
      <c r="A3" s="51"/>
      <c r="B3" s="51"/>
      <c r="C3" s="43" t="s">
        <v>96</v>
      </c>
    </row>
    <row ht="17.0" customHeight="1" x14ac:dyDescent="0.15" r="4" spans="1:3">
      <c r="A4" s="44" t="s">
        <v>97</v>
      </c>
      <c r="B4" s="44" t="s">
        <v>98</v>
      </c>
      <c r="C4" s="44" t="s">
        <v>99</v>
      </c>
    </row>
    <row ht="17.25" customHeight="1" x14ac:dyDescent="0.15" r="5" spans="1:3">
      <c r="A5" s="46"/>
      <c r="B5" s="44" t="s">
        <v>2132</v>
      </c>
      <c r="C5" s="45">
        <f>SUM(C6,C56)</f>
        <v>9874</v>
      </c>
    </row>
    <row ht="17.25" customHeight="1" x14ac:dyDescent="0.15" r="6" spans="1:3">
      <c r="A6" s="22">
        <v>10301</v>
      </c>
      <c r="B6" s="49" t="s">
        <v>2133</v>
      </c>
      <c r="C6" s="45">
        <f>SUM(C7,C10:C17,C23:C24,C27:C30,C33:C35,C38:C42,C45:C46,C54:C55)</f>
        <v>9874</v>
      </c>
    </row>
    <row ht="17.25" customHeight="1" x14ac:dyDescent="0.15" r="7" spans="1:3">
      <c r="A7" s="22">
        <v>1030102</v>
      </c>
      <c r="B7" s="49" t="s">
        <v>2134</v>
      </c>
      <c r="C7" s="45">
        <f>SUM(C8:C9)</f>
        <v>0</v>
      </c>
    </row>
    <row ht="17.25" customHeight="1" x14ac:dyDescent="0.15" r="8" spans="1:3">
      <c r="A8" s="22">
        <v>103010201</v>
      </c>
      <c r="B8" s="50" t="s">
        <v>2135</v>
      </c>
      <c r="C8" s="47">
        <v>0</v>
      </c>
    </row>
    <row ht="17.25" customHeight="1" x14ac:dyDescent="0.15" r="9" spans="1:3">
      <c r="A9" s="22">
        <v>103010202</v>
      </c>
      <c r="B9" s="50" t="s">
        <v>2136</v>
      </c>
      <c r="C9" s="47">
        <v>0</v>
      </c>
    </row>
    <row ht="17.25" customHeight="1" x14ac:dyDescent="0.15" r="10" spans="1:3">
      <c r="A10" s="22">
        <v>1030106</v>
      </c>
      <c r="B10" s="49" t="s">
        <v>2137</v>
      </c>
      <c r="C10" s="47">
        <v>0</v>
      </c>
    </row>
    <row ht="17.25" customHeight="1" x14ac:dyDescent="0.15" r="11" spans="1:3">
      <c r="A11" s="22">
        <v>1030110</v>
      </c>
      <c r="B11" s="49" t="s">
        <v>2138</v>
      </c>
      <c r="C11" s="47">
        <v>0</v>
      </c>
    </row>
    <row ht="17.25" customHeight="1" x14ac:dyDescent="0.15" r="12" spans="1:3">
      <c r="A12" s="22">
        <v>1030112</v>
      </c>
      <c r="B12" s="49" t="s">
        <v>2139</v>
      </c>
      <c r="C12" s="47">
        <v>0</v>
      </c>
    </row>
    <row ht="17.25" customHeight="1" x14ac:dyDescent="0.15" r="13" spans="1:3">
      <c r="A13" s="22">
        <v>1030121</v>
      </c>
      <c r="B13" s="49" t="s">
        <v>2140</v>
      </c>
      <c r="C13" s="47">
        <v>0</v>
      </c>
    </row>
    <row ht="17.25" customHeight="1" x14ac:dyDescent="0.15" r="14" spans="1:3">
      <c r="A14" s="22">
        <v>1030129</v>
      </c>
      <c r="B14" s="49" t="s">
        <v>2141</v>
      </c>
      <c r="C14" s="47">
        <v>0</v>
      </c>
    </row>
    <row ht="17.25" customHeight="1" x14ac:dyDescent="0.15" r="15" spans="1:3">
      <c r="A15" s="22">
        <v>1030146</v>
      </c>
      <c r="B15" s="49" t="s">
        <v>2142</v>
      </c>
      <c r="C15" s="47">
        <v>979</v>
      </c>
    </row>
    <row ht="17.25" customHeight="1" x14ac:dyDescent="0.15" r="16" spans="1:3">
      <c r="A16" s="22">
        <v>1030147</v>
      </c>
      <c r="B16" s="49" t="s">
        <v>2143</v>
      </c>
      <c r="C16" s="47">
        <v>189</v>
      </c>
    </row>
    <row ht="17.25" customHeight="1" x14ac:dyDescent="0.15" r="17" spans="1:3">
      <c r="A17" s="22">
        <v>1030148</v>
      </c>
      <c r="B17" s="49" t="s">
        <v>2144</v>
      </c>
      <c r="C17" s="45">
        <f>SUM(C18:C22)</f>
        <v>8493</v>
      </c>
    </row>
    <row ht="17.25" customHeight="1" x14ac:dyDescent="0.15" r="18" spans="1:3">
      <c r="A18" s="22">
        <v>103014801</v>
      </c>
      <c r="B18" s="50" t="s">
        <v>2145</v>
      </c>
      <c r="C18" s="47">
        <v>8622</v>
      </c>
    </row>
    <row ht="17.25" customHeight="1" x14ac:dyDescent="0.15" r="19" spans="1:3">
      <c r="A19" s="22">
        <v>103014802</v>
      </c>
      <c r="B19" s="50" t="s">
        <v>2146</v>
      </c>
      <c r="C19" s="47">
        <v>35</v>
      </c>
    </row>
    <row ht="17.25" customHeight="1" x14ac:dyDescent="0.15" r="20" spans="1:3">
      <c r="A20" s="22">
        <v>103014803</v>
      </c>
      <c r="B20" s="50" t="s">
        <v>2147</v>
      </c>
      <c r="C20" s="47">
        <v>0</v>
      </c>
    </row>
    <row ht="17.25" customHeight="1" x14ac:dyDescent="0.15" r="21" spans="1:3">
      <c r="A21" s="22">
        <v>103014898</v>
      </c>
      <c r="B21" s="50" t="s">
        <v>2148</v>
      </c>
      <c r="C21" s="47">
        <v>-164</v>
      </c>
    </row>
    <row ht="17.25" customHeight="1" x14ac:dyDescent="0.15" r="22" spans="1:3">
      <c r="A22" s="22">
        <v>103014899</v>
      </c>
      <c r="B22" s="50" t="s">
        <v>2149</v>
      </c>
      <c r="C22" s="47">
        <v>0</v>
      </c>
    </row>
    <row ht="17.25" customHeight="1" x14ac:dyDescent="0.15" r="23" spans="1:3">
      <c r="A23" s="22">
        <v>1030149</v>
      </c>
      <c r="B23" s="49" t="s">
        <v>2150</v>
      </c>
      <c r="C23" s="47">
        <v>0</v>
      </c>
    </row>
    <row ht="17.25" customHeight="1" x14ac:dyDescent="0.15" r="24" spans="1:3">
      <c r="A24" s="22">
        <v>1030150</v>
      </c>
      <c r="B24" s="49" t="s">
        <v>2151</v>
      </c>
      <c r="C24" s="45">
        <f>SUM(C25:C26)</f>
        <v>0</v>
      </c>
    </row>
    <row ht="17.25" customHeight="1" x14ac:dyDescent="0.15" r="25" spans="1:3">
      <c r="A25" s="22">
        <v>103015001</v>
      </c>
      <c r="B25" s="50" t="s">
        <v>2152</v>
      </c>
      <c r="C25" s="47">
        <v>0</v>
      </c>
    </row>
    <row ht="17.25" customHeight="1" x14ac:dyDescent="0.15" r="26" spans="1:3">
      <c r="A26" s="22">
        <v>103015002</v>
      </c>
      <c r="B26" s="50" t="s">
        <v>2153</v>
      </c>
      <c r="C26" s="47">
        <v>0</v>
      </c>
    </row>
    <row ht="17.25" customHeight="1" x14ac:dyDescent="0.15" r="27" spans="1:3">
      <c r="A27" s="22">
        <v>1030152</v>
      </c>
      <c r="B27" s="49" t="s">
        <v>2154</v>
      </c>
      <c r="C27" s="47">
        <v>0</v>
      </c>
    </row>
    <row ht="17.25" customHeight="1" x14ac:dyDescent="0.15" r="28" spans="1:3">
      <c r="A28" s="22">
        <v>1030153</v>
      </c>
      <c r="B28" s="49" t="s">
        <v>2155</v>
      </c>
      <c r="C28" s="47">
        <v>0</v>
      </c>
    </row>
    <row ht="17.25" customHeight="1" x14ac:dyDescent="0.15" r="29" spans="1:3">
      <c r="A29" s="22">
        <v>1030154</v>
      </c>
      <c r="B29" s="49" t="s">
        <v>2156</v>
      </c>
      <c r="C29" s="47">
        <v>0</v>
      </c>
    </row>
    <row ht="17.25" customHeight="1" x14ac:dyDescent="0.15" r="30" spans="1:3">
      <c r="A30" s="22">
        <v>1030155</v>
      </c>
      <c r="B30" s="49" t="s">
        <v>2157</v>
      </c>
      <c r="C30" s="45">
        <f>SUM(C31:C32)</f>
        <v>0</v>
      </c>
    </row>
    <row ht="17.25" customHeight="1" x14ac:dyDescent="0.15" r="31" spans="1:3">
      <c r="A31" s="22">
        <v>103015501</v>
      </c>
      <c r="B31" s="50" t="s">
        <v>2158</v>
      </c>
      <c r="C31" s="47">
        <v>0</v>
      </c>
    </row>
    <row ht="17.25" customHeight="1" x14ac:dyDescent="0.15" r="32" spans="1:3">
      <c r="A32" s="22">
        <v>103015502</v>
      </c>
      <c r="B32" s="50" t="s">
        <v>2159</v>
      </c>
      <c r="C32" s="47">
        <v>0</v>
      </c>
    </row>
    <row ht="17.25" customHeight="1" x14ac:dyDescent="0.15" r="33" spans="1:3">
      <c r="A33" s="22">
        <v>1030156</v>
      </c>
      <c r="B33" s="49" t="s">
        <v>2160</v>
      </c>
      <c r="C33" s="47">
        <v>133</v>
      </c>
    </row>
    <row ht="17.25" customHeight="1" x14ac:dyDescent="0.15" r="34" spans="1:3">
      <c r="A34" s="22">
        <v>1030157</v>
      </c>
      <c r="B34" s="49" t="s">
        <v>2161</v>
      </c>
      <c r="C34" s="47">
        <v>0</v>
      </c>
    </row>
    <row ht="17.25" customHeight="1" x14ac:dyDescent="0.15" r="35" spans="1:3">
      <c r="A35" s="22">
        <v>1030158</v>
      </c>
      <c r="B35" s="49" t="s">
        <v>2162</v>
      </c>
      <c r="C35" s="45">
        <f>SUM(C36:C37)</f>
        <v>0</v>
      </c>
    </row>
    <row ht="17.25" customHeight="1" x14ac:dyDescent="0.15" r="36" spans="1:3">
      <c r="A36" s="22">
        <v>103015801</v>
      </c>
      <c r="B36" s="50" t="s">
        <v>2163</v>
      </c>
      <c r="C36" s="47">
        <v>0</v>
      </c>
    </row>
    <row ht="17.25" customHeight="1" x14ac:dyDescent="0.15" r="37" spans="1:3">
      <c r="A37" s="22">
        <v>103015803</v>
      </c>
      <c r="B37" s="50" t="s">
        <v>2164</v>
      </c>
      <c r="C37" s="47">
        <v>0</v>
      </c>
    </row>
    <row ht="17.25" customHeight="1" x14ac:dyDescent="0.15" r="38" spans="1:3">
      <c r="A38" s="22">
        <v>1030159</v>
      </c>
      <c r="B38" s="49" t="s">
        <v>2165</v>
      </c>
      <c r="C38" s="47">
        <v>0</v>
      </c>
    </row>
    <row ht="17.25" customHeight="1" x14ac:dyDescent="0.15" r="39" spans="1:3">
      <c r="A39" s="22">
        <v>1030166</v>
      </c>
      <c r="B39" s="49" t="s">
        <v>2166</v>
      </c>
      <c r="C39" s="47">
        <v>0</v>
      </c>
    </row>
    <row ht="17.25" customHeight="1" x14ac:dyDescent="0.15" r="40" spans="1:3">
      <c r="A40" s="22">
        <v>1030168</v>
      </c>
      <c r="B40" s="49" t="s">
        <v>2167</v>
      </c>
      <c r="C40" s="47">
        <v>0</v>
      </c>
    </row>
    <row ht="17.25" customHeight="1" x14ac:dyDescent="0.15" r="41" spans="1:3">
      <c r="A41" s="22">
        <v>1030171</v>
      </c>
      <c r="B41" s="49" t="s">
        <v>2168</v>
      </c>
      <c r="C41" s="47">
        <v>0</v>
      </c>
    </row>
    <row ht="17.25" customHeight="1" x14ac:dyDescent="0.15" r="42" spans="1:3">
      <c r="A42" s="22">
        <v>1030175</v>
      </c>
      <c r="B42" s="49" t="s">
        <v>2169</v>
      </c>
      <c r="C42" s="45">
        <f>SUM(C43:C44)</f>
        <v>0</v>
      </c>
    </row>
    <row ht="17.25" customHeight="1" x14ac:dyDescent="0.15" r="43" spans="1:3">
      <c r="A43" s="22">
        <v>103017501</v>
      </c>
      <c r="B43" s="50" t="s">
        <v>2170</v>
      </c>
      <c r="C43" s="47">
        <v>0</v>
      </c>
    </row>
    <row ht="17.25" customHeight="1" x14ac:dyDescent="0.15" r="44" spans="1:3">
      <c r="A44" s="22">
        <v>103017502</v>
      </c>
      <c r="B44" s="50" t="s">
        <v>2171</v>
      </c>
      <c r="C44" s="47">
        <v>0</v>
      </c>
    </row>
    <row ht="17.25" customHeight="1" x14ac:dyDescent="0.15" r="45" spans="1:3">
      <c r="A45" s="22">
        <v>1030178</v>
      </c>
      <c r="B45" s="49" t="s">
        <v>2172</v>
      </c>
      <c r="C45" s="47">
        <v>80</v>
      </c>
    </row>
    <row ht="17.25" customHeight="1" x14ac:dyDescent="0.15" r="46" spans="1:3">
      <c r="A46" s="22">
        <v>1030180</v>
      </c>
      <c r="B46" s="49" t="s">
        <v>2173</v>
      </c>
      <c r="C46" s="45">
        <f>SUM(C47:C53)</f>
        <v>0</v>
      </c>
    </row>
    <row ht="17.25" customHeight="1" x14ac:dyDescent="0.15" r="47" spans="1:3">
      <c r="A47" s="22">
        <v>103018001</v>
      </c>
      <c r="B47" s="50" t="s">
        <v>2174</v>
      </c>
      <c r="C47" s="47">
        <v>0</v>
      </c>
    </row>
    <row ht="17.25" customHeight="1" x14ac:dyDescent="0.15" r="48" spans="1:3">
      <c r="A48" s="22">
        <v>103018002</v>
      </c>
      <c r="B48" s="50" t="s">
        <v>2175</v>
      </c>
      <c r="C48" s="47">
        <v>0</v>
      </c>
    </row>
    <row ht="17.25" customHeight="1" x14ac:dyDescent="0.15" r="49" spans="1:3">
      <c r="A49" s="22">
        <v>103018003</v>
      </c>
      <c r="B49" s="50" t="s">
        <v>2176</v>
      </c>
      <c r="C49" s="47">
        <v>0</v>
      </c>
    </row>
    <row ht="17.25" customHeight="1" x14ac:dyDescent="0.15" r="50" spans="1:3">
      <c r="A50" s="22">
        <v>103018004</v>
      </c>
      <c r="B50" s="50" t="s">
        <v>2177</v>
      </c>
      <c r="C50" s="47">
        <v>0</v>
      </c>
    </row>
    <row ht="17.25" customHeight="1" x14ac:dyDescent="0.15" r="51" spans="1:3">
      <c r="A51" s="22">
        <v>103018005</v>
      </c>
      <c r="B51" s="50" t="s">
        <v>2178</v>
      </c>
      <c r="C51" s="47">
        <v>0</v>
      </c>
    </row>
    <row ht="17.25" customHeight="1" x14ac:dyDescent="0.15" r="52" spans="1:3">
      <c r="A52" s="22">
        <v>103018006</v>
      </c>
      <c r="B52" s="50" t="s">
        <v>2179</v>
      </c>
      <c r="C52" s="47">
        <v>0</v>
      </c>
    </row>
    <row ht="17.25" customHeight="1" x14ac:dyDescent="0.15" r="53" spans="1:3">
      <c r="A53" s="22">
        <v>103018007</v>
      </c>
      <c r="B53" s="50" t="s">
        <v>2180</v>
      </c>
      <c r="C53" s="66">
        <v>0</v>
      </c>
    </row>
    <row ht="15.55" customHeight="1" x14ac:dyDescent="0.15" r="54" spans="1:3">
      <c r="A54" s="22">
        <v>1030181</v>
      </c>
      <c r="B54" s="67" t="s">
        <v>2181</v>
      </c>
      <c r="C54" s="47">
        <v>0</v>
      </c>
    </row>
    <row ht="17.25" customHeight="1" x14ac:dyDescent="0.15" r="55" spans="1:3">
      <c r="A55" s="22">
        <v>1030199</v>
      </c>
      <c r="B55" s="49" t="s">
        <v>2182</v>
      </c>
      <c r="C55" s="68">
        <v>0</v>
      </c>
    </row>
    <row ht="17.25" customHeight="1" x14ac:dyDescent="0.15" r="56" spans="1:3">
      <c r="A56" s="22">
        <v>10310</v>
      </c>
      <c r="B56" s="49" t="s">
        <v>2183</v>
      </c>
      <c r="C56" s="45">
        <f>SUM(C57:C59,C63:C68,C71:C72)</f>
        <v>0</v>
      </c>
    </row>
    <row ht="17.25" customHeight="1" x14ac:dyDescent="0.15" r="57" spans="1:3">
      <c r="A57" s="22">
        <v>1031003</v>
      </c>
      <c r="B57" s="49" t="s">
        <v>2184</v>
      </c>
      <c r="C57" s="47">
        <v>0</v>
      </c>
    </row>
    <row ht="17.25" customHeight="1" x14ac:dyDescent="0.15" r="58" spans="1:3">
      <c r="A58" s="22">
        <v>1031005</v>
      </c>
      <c r="B58" s="49" t="s">
        <v>2185</v>
      </c>
      <c r="C58" s="47">
        <v>0</v>
      </c>
    </row>
    <row ht="17.25" customHeight="1" x14ac:dyDescent="0.15" r="59" spans="1:3">
      <c r="A59" s="22">
        <v>1031006</v>
      </c>
      <c r="B59" s="49" t="s">
        <v>2186</v>
      </c>
      <c r="C59" s="45">
        <f>SUM(C60:C62)</f>
        <v>0</v>
      </c>
    </row>
    <row ht="17.25" customHeight="1" x14ac:dyDescent="0.15" r="60" spans="1:3">
      <c r="A60" s="22">
        <v>103100601</v>
      </c>
      <c r="B60" s="50" t="s">
        <v>2187</v>
      </c>
      <c r="C60" s="47">
        <v>0</v>
      </c>
    </row>
    <row ht="17.25" customHeight="1" x14ac:dyDescent="0.15" r="61" spans="1:3">
      <c r="A61" s="22">
        <v>103100602</v>
      </c>
      <c r="B61" s="50" t="s">
        <v>2188</v>
      </c>
      <c r="C61" s="47">
        <v>0</v>
      </c>
    </row>
    <row ht="17.25" customHeight="1" x14ac:dyDescent="0.15" r="62" spans="1:3">
      <c r="A62" s="22">
        <v>103100699</v>
      </c>
      <c r="B62" s="50" t="s">
        <v>2189</v>
      </c>
      <c r="C62" s="47">
        <v>0</v>
      </c>
    </row>
    <row ht="17.25" customHeight="1" x14ac:dyDescent="0.15" r="63" spans="1:3">
      <c r="A63" s="22">
        <v>1031008</v>
      </c>
      <c r="B63" s="49" t="s">
        <v>2190</v>
      </c>
      <c r="C63" s="47">
        <v>0</v>
      </c>
    </row>
    <row ht="17.25" customHeight="1" x14ac:dyDescent="0.15" r="64" spans="1:3">
      <c r="A64" s="22">
        <v>1031009</v>
      </c>
      <c r="B64" s="49" t="s">
        <v>2191</v>
      </c>
      <c r="C64" s="47">
        <v>0</v>
      </c>
    </row>
    <row ht="17.25" customHeight="1" x14ac:dyDescent="0.15" r="65" spans="1:3">
      <c r="A65" s="22">
        <v>1031010</v>
      </c>
      <c r="B65" s="49" t="s">
        <v>2192</v>
      </c>
      <c r="C65" s="47">
        <v>0</v>
      </c>
    </row>
    <row ht="17.25" customHeight="1" x14ac:dyDescent="0.15" r="66" spans="1:3">
      <c r="A66" s="22">
        <v>1031011</v>
      </c>
      <c r="B66" s="49" t="s">
        <v>2193</v>
      </c>
      <c r="C66" s="47">
        <v>0</v>
      </c>
    </row>
    <row ht="17.25" customHeight="1" x14ac:dyDescent="0.15" r="67" spans="1:3">
      <c r="A67" s="22">
        <v>1031012</v>
      </c>
      <c r="B67" s="49" t="s">
        <v>2194</v>
      </c>
      <c r="C67" s="47">
        <v>0</v>
      </c>
    </row>
    <row ht="17.25" customHeight="1" x14ac:dyDescent="0.15" r="68" spans="1:3">
      <c r="A68" s="22">
        <v>1031013</v>
      </c>
      <c r="B68" s="49" t="s">
        <v>2195</v>
      </c>
      <c r="C68" s="45">
        <f>SUM(C69:C70)</f>
        <v>0</v>
      </c>
    </row>
    <row ht="17.25" customHeight="1" x14ac:dyDescent="0.15" r="69" spans="1:3">
      <c r="A69" s="22">
        <v>103101301</v>
      </c>
      <c r="B69" s="50" t="s">
        <v>2196</v>
      </c>
      <c r="C69" s="47">
        <v>0</v>
      </c>
    </row>
    <row ht="17.25" customHeight="1" x14ac:dyDescent="0.15" r="70" spans="1:3">
      <c r="A70" s="22">
        <v>103101399</v>
      </c>
      <c r="B70" s="50" t="s">
        <v>2197</v>
      </c>
      <c r="C70" s="47">
        <v>0</v>
      </c>
    </row>
    <row ht="17.25" customHeight="1" x14ac:dyDescent="0.15" r="71" spans="1:3">
      <c r="A71" s="22">
        <v>1031014</v>
      </c>
      <c r="B71" s="49" t="s">
        <v>2198</v>
      </c>
      <c r="C71" s="47">
        <v>0</v>
      </c>
    </row>
    <row ht="17.25" customHeight="1" x14ac:dyDescent="0.15" r="72" spans="1:3">
      <c r="A72" s="22">
        <v>1031099</v>
      </c>
      <c r="B72" s="49" t="s">
        <v>2199</v>
      </c>
      <c r="C72" s="45">
        <f>SUM(C73:C74)</f>
        <v>0</v>
      </c>
    </row>
    <row ht="17.25" customHeight="1" x14ac:dyDescent="0.15" r="73" spans="1:3">
      <c r="A73" s="22">
        <v>103109998</v>
      </c>
      <c r="B73" s="50" t="s">
        <v>2200</v>
      </c>
      <c r="C73" s="47">
        <v>0</v>
      </c>
    </row>
    <row ht="17.25" customHeight="1" x14ac:dyDescent="0.15" r="74" spans="1:3">
      <c r="A74" s="22">
        <v>103109999</v>
      </c>
      <c r="B74" s="50" t="s">
        <v>2201</v>
      </c>
      <c r="C74" s="47">
        <v>0</v>
      </c>
    </row>
  </sheetData>
  <mergeCells count="1">
    <mergeCell ref="A1:C1"/>
  </mergeCells>
  <phoneticPr fontId="0" type="noConversion"/>
  <printOptions gridLines="1"/>
  <pageMargins left="0.7499999887361302" right="0.7499999887361302" top="0.9999999849815069" bottom="0.9999999849815069" header="0.0" footer="0.0"/>
  <pageSetup paperSize="1"/>
  <headerFooter>
    <oddHeader>&amp;L&amp;C&amp;"宋体,常规"&amp;12&amp;A&amp;R</oddHeader>
    <oddFooter>&amp;L&amp;C&amp;"宋体,常规"&amp;12Page &amp;"宋体,常规"&amp;12&amp;P&amp;R</oddFooter>
  </headerFooter>
  <extLst>
    <ext uri="{2D9387EB-5337-4D45-933B-B4D357D02E09}">
      <gutter val="0.0" pos="0"/>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C269"/>
  <sheetViews>
    <sheetView showGridLines="0" showZeros="0" zoomScaleNormal="100" topLeftCell="A1" workbookViewId="0">
      <selection activeCell="A1" activeCellId="0" sqref="A1:C1"/>
    </sheetView>
  </sheetViews>
  <sheetFormatPr defaultRowHeight="15.75" customHeight="1" defaultColWidth="9.0" x14ac:dyDescent="0.15"/>
  <cols>
    <col min="1" max="1" width="9.5" customWidth="1"/>
    <col min="2" max="2" width="59.0" customWidth="1"/>
    <col min="3" max="3" width="22.5" customWidth="1"/>
  </cols>
  <sheetData>
    <row ht="44.25" customHeight="1" x14ac:dyDescent="0.15" r="1" spans="1:3">
      <c r="A1" s="119" t="s">
        <v>2202</v>
      </c>
    </row>
    <row ht="17.0" customHeight="1" x14ac:dyDescent="0.15" r="2" spans="1:3">
      <c r="A2" s="51"/>
      <c r="B2" s="51"/>
      <c r="C2" s="43" t="s">
        <v>62</v>
      </c>
    </row>
    <row ht="17.0" customHeight="1" x14ac:dyDescent="0.15" r="3" spans="1:3">
      <c r="A3" s="51"/>
      <c r="B3" s="51"/>
      <c r="C3" s="43" t="s">
        <v>96</v>
      </c>
    </row>
    <row ht="17.0" customHeight="1" x14ac:dyDescent="0.15" r="4" spans="1:3">
      <c r="A4" s="44" t="s">
        <v>97</v>
      </c>
      <c r="B4" s="44" t="s">
        <v>98</v>
      </c>
      <c r="C4" s="44" t="s">
        <v>99</v>
      </c>
    </row>
    <row ht="17.0" customHeight="1" x14ac:dyDescent="0.15" r="5" spans="1:3">
      <c r="A5" s="46"/>
      <c r="B5" s="44" t="s">
        <v>2203</v>
      </c>
      <c r="C5" s="45">
        <f>SUM(C6,C14,C30,C42,C53,C111,C135,C179,C184,C188,C215,C232,C249)</f>
        <v>35529</v>
      </c>
    </row>
    <row ht="17.0" customHeight="1" x14ac:dyDescent="0.15" r="6" spans="1:3">
      <c r="A6" s="22">
        <v>206</v>
      </c>
      <c r="B6" s="49" t="s">
        <v>1052</v>
      </c>
      <c r="C6" s="45">
        <f>C7</f>
        <v>0</v>
      </c>
    </row>
    <row ht="17.0" customHeight="1" x14ac:dyDescent="0.15" r="7" spans="1:3">
      <c r="A7" s="22">
        <v>20610</v>
      </c>
      <c r="B7" s="49" t="s">
        <v>2204</v>
      </c>
      <c r="C7" s="45">
        <f>SUM(C8:C13)</f>
        <v>0</v>
      </c>
    </row>
    <row ht="17.0" customHeight="1" x14ac:dyDescent="0.15" r="8" spans="1:3">
      <c r="A8" s="22">
        <v>2061001</v>
      </c>
      <c r="B8" s="50" t="s">
        <v>2205</v>
      </c>
      <c r="C8" s="48">
        <v>0</v>
      </c>
    </row>
    <row ht="17.0" customHeight="1" x14ac:dyDescent="0.15" r="9" spans="1:3">
      <c r="A9" s="22">
        <v>2061002</v>
      </c>
      <c r="B9" s="50" t="s">
        <v>2206</v>
      </c>
      <c r="C9" s="48">
        <v>0</v>
      </c>
    </row>
    <row ht="17.0" customHeight="1" x14ac:dyDescent="0.15" r="10" spans="1:3">
      <c r="A10" s="22">
        <v>2061003</v>
      </c>
      <c r="B10" s="50" t="s">
        <v>2207</v>
      </c>
      <c r="C10" s="48">
        <v>0</v>
      </c>
    </row>
    <row ht="17.0" customHeight="1" x14ac:dyDescent="0.15" r="11" spans="1:3">
      <c r="A11" s="22">
        <v>2061004</v>
      </c>
      <c r="B11" s="50" t="s">
        <v>2208</v>
      </c>
      <c r="C11" s="48">
        <v>0</v>
      </c>
    </row>
    <row ht="17.0" customHeight="1" x14ac:dyDescent="0.15" r="12" spans="1:3">
      <c r="A12" s="22">
        <v>2061005</v>
      </c>
      <c r="B12" s="50" t="s">
        <v>2209</v>
      </c>
      <c r="C12" s="48">
        <v>0</v>
      </c>
    </row>
    <row ht="17.0" customHeight="1" x14ac:dyDescent="0.15" r="13" spans="1:3">
      <c r="A13" s="22">
        <v>2061099</v>
      </c>
      <c r="B13" s="50" t="s">
        <v>2210</v>
      </c>
      <c r="C13" s="48">
        <v>0</v>
      </c>
    </row>
    <row ht="17.0" customHeight="1" x14ac:dyDescent="0.15" r="14" spans="1:3">
      <c r="A14" s="22">
        <v>207</v>
      </c>
      <c r="B14" s="49" t="s">
        <v>1101</v>
      </c>
      <c r="C14" s="45">
        <f>SUM(C15,C21,C27)</f>
        <v>0</v>
      </c>
    </row>
    <row ht="17.0" customHeight="1" x14ac:dyDescent="0.15" r="15" spans="1:3">
      <c r="A15" s="22">
        <v>20707</v>
      </c>
      <c r="B15" s="49" t="s">
        <v>2211</v>
      </c>
      <c r="C15" s="45">
        <f>SUM(C16:C20)</f>
        <v>0</v>
      </c>
    </row>
    <row ht="17.0" customHeight="1" x14ac:dyDescent="0.15" r="16" spans="1:3">
      <c r="A16" s="22">
        <v>2070701</v>
      </c>
      <c r="B16" s="50" t="s">
        <v>2212</v>
      </c>
      <c r="C16" s="48">
        <v>0</v>
      </c>
    </row>
    <row ht="17.0" customHeight="1" x14ac:dyDescent="0.15" r="17" spans="1:3">
      <c r="A17" s="22">
        <v>2070702</v>
      </c>
      <c r="B17" s="50" t="s">
        <v>2213</v>
      </c>
      <c r="C17" s="48">
        <v>0</v>
      </c>
    </row>
    <row ht="17.0" customHeight="1" x14ac:dyDescent="0.15" r="18" spans="1:3">
      <c r="A18" s="22">
        <v>2070703</v>
      </c>
      <c r="B18" s="50" t="s">
        <v>2214</v>
      </c>
      <c r="C18" s="48">
        <v>0</v>
      </c>
    </row>
    <row ht="17.0" customHeight="1" x14ac:dyDescent="0.15" r="19" spans="1:3">
      <c r="A19" s="22">
        <v>2070704</v>
      </c>
      <c r="B19" s="50" t="s">
        <v>2215</v>
      </c>
      <c r="C19" s="48">
        <v>0</v>
      </c>
    </row>
    <row ht="17.0" customHeight="1" x14ac:dyDescent="0.15" r="20" spans="1:3">
      <c r="A20" s="22">
        <v>2070799</v>
      </c>
      <c r="B20" s="50" t="s">
        <v>2216</v>
      </c>
      <c r="C20" s="48">
        <v>0</v>
      </c>
    </row>
    <row ht="17.0" customHeight="1" x14ac:dyDescent="0.15" r="21" spans="1:3">
      <c r="A21" s="22">
        <v>20709</v>
      </c>
      <c r="B21" s="49" t="s">
        <v>2217</v>
      </c>
      <c r="C21" s="45">
        <f>SUM(C22:C26)</f>
        <v>0</v>
      </c>
    </row>
    <row ht="17.0" customHeight="1" x14ac:dyDescent="0.15" r="22" spans="1:3">
      <c r="A22" s="22">
        <v>2070901</v>
      </c>
      <c r="B22" s="50" t="s">
        <v>2218</v>
      </c>
      <c r="C22" s="48">
        <v>0</v>
      </c>
    </row>
    <row ht="17.0" customHeight="1" x14ac:dyDescent="0.15" r="23" spans="1:3">
      <c r="A23" s="22">
        <v>2070902</v>
      </c>
      <c r="B23" s="50" t="s">
        <v>2219</v>
      </c>
      <c r="C23" s="48">
        <v>0</v>
      </c>
    </row>
    <row ht="17.0" customHeight="1" x14ac:dyDescent="0.15" r="24" spans="1:3">
      <c r="A24" s="22">
        <v>2070903</v>
      </c>
      <c r="B24" s="50" t="s">
        <v>2220</v>
      </c>
      <c r="C24" s="48">
        <v>0</v>
      </c>
    </row>
    <row ht="17.0" customHeight="1" x14ac:dyDescent="0.15" r="25" spans="1:3">
      <c r="A25" s="22">
        <v>2070904</v>
      </c>
      <c r="B25" s="50" t="s">
        <v>2221</v>
      </c>
      <c r="C25" s="48">
        <v>0</v>
      </c>
    </row>
    <row ht="17.0" customHeight="1" x14ac:dyDescent="0.15" r="26" spans="1:3">
      <c r="A26" s="22">
        <v>2070999</v>
      </c>
      <c r="B26" s="50" t="s">
        <v>2222</v>
      </c>
      <c r="C26" s="48">
        <v>0</v>
      </c>
    </row>
    <row ht="17.0" customHeight="1" x14ac:dyDescent="0.15" r="27" spans="1:3">
      <c r="A27" s="22">
        <v>20710</v>
      </c>
      <c r="B27" s="49" t="s">
        <v>2223</v>
      </c>
      <c r="C27" s="45">
        <f>SUM(C28:C29)</f>
        <v>0</v>
      </c>
    </row>
    <row ht="17.0" customHeight="1" x14ac:dyDescent="0.15" r="28" spans="1:3">
      <c r="A28" s="22">
        <v>2071001</v>
      </c>
      <c r="B28" s="50" t="s">
        <v>2224</v>
      </c>
      <c r="C28" s="48">
        <v>0</v>
      </c>
    </row>
    <row ht="17.0" customHeight="1" x14ac:dyDescent="0.15" r="29" spans="1:3">
      <c r="A29" s="22">
        <v>2071099</v>
      </c>
      <c r="B29" s="50" t="s">
        <v>2225</v>
      </c>
      <c r="C29" s="48">
        <v>0</v>
      </c>
    </row>
    <row ht="17.0" customHeight="1" x14ac:dyDescent="0.15" r="30" spans="1:3">
      <c r="A30" s="22">
        <v>208</v>
      </c>
      <c r="B30" s="49" t="s">
        <v>1143</v>
      </c>
      <c r="C30" s="45">
        <f>SUM(C31,C35,C39)</f>
        <v>234</v>
      </c>
    </row>
    <row ht="17.0" customHeight="1" x14ac:dyDescent="0.15" r="31" spans="1:3">
      <c r="A31" s="22">
        <v>20822</v>
      </c>
      <c r="B31" s="49" t="s">
        <v>2226</v>
      </c>
      <c r="C31" s="45">
        <f>SUM(C32:C34)</f>
        <v>234</v>
      </c>
    </row>
    <row ht="17.0" customHeight="1" x14ac:dyDescent="0.15" r="32" spans="1:3">
      <c r="A32" s="22">
        <v>2082201</v>
      </c>
      <c r="B32" s="50" t="s">
        <v>2227</v>
      </c>
      <c r="C32" s="48">
        <v>52</v>
      </c>
    </row>
    <row ht="17.0" customHeight="1" x14ac:dyDescent="0.15" r="33" spans="1:3">
      <c r="A33" s="22">
        <v>2082202</v>
      </c>
      <c r="B33" s="50" t="s">
        <v>2228</v>
      </c>
      <c r="C33" s="48">
        <v>182</v>
      </c>
    </row>
    <row ht="17.0" customHeight="1" x14ac:dyDescent="0.15" r="34" spans="1:3">
      <c r="A34" s="22">
        <v>2082299</v>
      </c>
      <c r="B34" s="50" t="s">
        <v>2229</v>
      </c>
      <c r="C34" s="48">
        <v>0</v>
      </c>
    </row>
    <row ht="17.0" customHeight="1" x14ac:dyDescent="0.15" r="35" spans="1:3">
      <c r="A35" s="22">
        <v>20823</v>
      </c>
      <c r="B35" s="49" t="s">
        <v>2230</v>
      </c>
      <c r="C35" s="45">
        <f>SUM(C36:C38)</f>
        <v>0</v>
      </c>
    </row>
    <row ht="17.0" customHeight="1" x14ac:dyDescent="0.15" r="36" spans="1:3">
      <c r="A36" s="22">
        <v>2082301</v>
      </c>
      <c r="B36" s="50" t="s">
        <v>2227</v>
      </c>
      <c r="C36" s="48">
        <v>0</v>
      </c>
    </row>
    <row ht="17.0" customHeight="1" x14ac:dyDescent="0.15" r="37" spans="1:3">
      <c r="A37" s="22">
        <v>2082302</v>
      </c>
      <c r="B37" s="50" t="s">
        <v>2228</v>
      </c>
      <c r="C37" s="48">
        <v>0</v>
      </c>
    </row>
    <row ht="17.0" customHeight="1" x14ac:dyDescent="0.15" r="38" spans="1:3">
      <c r="A38" s="22">
        <v>2082399</v>
      </c>
      <c r="B38" s="50" t="s">
        <v>2231</v>
      </c>
      <c r="C38" s="48">
        <v>0</v>
      </c>
    </row>
    <row ht="17.0" customHeight="1" x14ac:dyDescent="0.15" r="39" spans="1:3">
      <c r="A39" s="22">
        <v>20829</v>
      </c>
      <c r="B39" s="49" t="s">
        <v>2232</v>
      </c>
      <c r="C39" s="45">
        <f>SUM(C40:C41)</f>
        <v>0</v>
      </c>
    </row>
    <row ht="17.0" customHeight="1" x14ac:dyDescent="0.15" r="40" spans="1:3">
      <c r="A40" s="22">
        <v>2082901</v>
      </c>
      <c r="B40" s="50" t="s">
        <v>2228</v>
      </c>
      <c r="C40" s="48">
        <v>0</v>
      </c>
    </row>
    <row ht="17.0" customHeight="1" x14ac:dyDescent="0.15" r="41" spans="1:3">
      <c r="A41" s="22">
        <v>2082999</v>
      </c>
      <c r="B41" s="50" t="s">
        <v>2233</v>
      </c>
      <c r="C41" s="48">
        <v>0</v>
      </c>
    </row>
    <row ht="17.0" customHeight="1" x14ac:dyDescent="0.15" r="42" spans="1:3">
      <c r="A42" s="22">
        <v>211</v>
      </c>
      <c r="B42" s="49" t="s">
        <v>1317</v>
      </c>
      <c r="C42" s="45">
        <f>SUM(C43,C48)</f>
        <v>0</v>
      </c>
    </row>
    <row ht="17.0" customHeight="1" x14ac:dyDescent="0.15" r="43" spans="1:3">
      <c r="A43" s="22">
        <v>21160</v>
      </c>
      <c r="B43" s="49" t="s">
        <v>2234</v>
      </c>
      <c r="C43" s="45">
        <f>SUM(C44:C47)</f>
        <v>0</v>
      </c>
    </row>
    <row ht="17.0" customHeight="1" x14ac:dyDescent="0.15" r="44" spans="1:3">
      <c r="A44" s="22">
        <v>2116001</v>
      </c>
      <c r="B44" s="50" t="s">
        <v>2235</v>
      </c>
      <c r="C44" s="48">
        <v>0</v>
      </c>
    </row>
    <row ht="17.0" customHeight="1" x14ac:dyDescent="0.15" r="45" spans="1:3">
      <c r="A45" s="22">
        <v>2116002</v>
      </c>
      <c r="B45" s="50" t="s">
        <v>2236</v>
      </c>
      <c r="C45" s="48">
        <v>0</v>
      </c>
    </row>
    <row ht="17.0" customHeight="1" x14ac:dyDescent="0.15" r="46" spans="1:3">
      <c r="A46" s="22">
        <v>2116003</v>
      </c>
      <c r="B46" s="50" t="s">
        <v>2237</v>
      </c>
      <c r="C46" s="48">
        <v>0</v>
      </c>
    </row>
    <row ht="17.0" customHeight="1" x14ac:dyDescent="0.15" r="47" spans="1:3">
      <c r="A47" s="22">
        <v>2116099</v>
      </c>
      <c r="B47" s="50" t="s">
        <v>2238</v>
      </c>
      <c r="C47" s="48">
        <v>0</v>
      </c>
    </row>
    <row ht="17.0" customHeight="1" x14ac:dyDescent="0.15" r="48" spans="1:3">
      <c r="A48" s="22">
        <v>21161</v>
      </c>
      <c r="B48" s="49" t="s">
        <v>2239</v>
      </c>
      <c r="C48" s="45">
        <f>SUM(C49:C52)</f>
        <v>0</v>
      </c>
    </row>
    <row ht="17.0" customHeight="1" x14ac:dyDescent="0.15" r="49" spans="1:3">
      <c r="A49" s="22">
        <v>2116101</v>
      </c>
      <c r="B49" s="50" t="s">
        <v>2240</v>
      </c>
      <c r="C49" s="48">
        <v>0</v>
      </c>
    </row>
    <row ht="17.0" customHeight="1" x14ac:dyDescent="0.15" r="50" spans="1:3">
      <c r="A50" s="22">
        <v>2116102</v>
      </c>
      <c r="B50" s="50" t="s">
        <v>2241</v>
      </c>
      <c r="C50" s="48">
        <v>0</v>
      </c>
    </row>
    <row ht="17.0" customHeight="1" x14ac:dyDescent="0.15" r="51" spans="1:3">
      <c r="A51" s="22">
        <v>2116103</v>
      </c>
      <c r="B51" s="50" t="s">
        <v>2242</v>
      </c>
      <c r="C51" s="48">
        <v>0</v>
      </c>
    </row>
    <row ht="17.0" customHeight="1" x14ac:dyDescent="0.15" r="52" spans="1:3">
      <c r="A52" s="22">
        <v>2116104</v>
      </c>
      <c r="B52" s="50" t="s">
        <v>2243</v>
      </c>
      <c r="C52" s="48">
        <v>0</v>
      </c>
    </row>
    <row ht="17.0" customHeight="1" x14ac:dyDescent="0.15" r="53" spans="1:3">
      <c r="A53" s="22">
        <v>212</v>
      </c>
      <c r="B53" s="49" t="s">
        <v>1386</v>
      </c>
      <c r="C53" s="45">
        <f>SUM(C54,C70,C74:C75,C81,C85,C89,C93,C99,C102)</f>
        <v>7302</v>
      </c>
    </row>
    <row ht="17.0" customHeight="1" x14ac:dyDescent="0.15" r="54" spans="1:3">
      <c r="A54" s="22">
        <v>21208</v>
      </c>
      <c r="B54" s="49" t="s">
        <v>2244</v>
      </c>
      <c r="C54" s="45">
        <f>SUM(C55:C69)</f>
        <v>5671</v>
      </c>
    </row>
    <row ht="17.0" customHeight="1" x14ac:dyDescent="0.15" r="55" spans="1:3">
      <c r="A55" s="22">
        <v>2120801</v>
      </c>
      <c r="B55" s="50" t="s">
        <v>2245</v>
      </c>
      <c r="C55" s="48">
        <v>3197</v>
      </c>
    </row>
    <row ht="17.0" customHeight="1" x14ac:dyDescent="0.15" r="56" spans="1:3">
      <c r="A56" s="22">
        <v>2120802</v>
      </c>
      <c r="B56" s="50" t="s">
        <v>2246</v>
      </c>
      <c r="C56" s="48">
        <v>0</v>
      </c>
    </row>
    <row ht="17.0" customHeight="1" x14ac:dyDescent="0.15" r="57" spans="1:3">
      <c r="A57" s="22">
        <v>2120803</v>
      </c>
      <c r="B57" s="50" t="s">
        <v>2247</v>
      </c>
      <c r="C57" s="48">
        <v>0</v>
      </c>
    </row>
    <row ht="17.0" customHeight="1" x14ac:dyDescent="0.15" r="58" spans="1:3">
      <c r="A58" s="22">
        <v>2120804</v>
      </c>
      <c r="B58" s="50" t="s">
        <v>2248</v>
      </c>
      <c r="C58" s="48">
        <v>1770</v>
      </c>
    </row>
    <row ht="17.0" customHeight="1" x14ac:dyDescent="0.15" r="59" spans="1:3">
      <c r="A59" s="22">
        <v>2120805</v>
      </c>
      <c r="B59" s="50" t="s">
        <v>2249</v>
      </c>
      <c r="C59" s="48">
        <v>518</v>
      </c>
    </row>
    <row ht="17.0" customHeight="1" x14ac:dyDescent="0.15" r="60" spans="1:3">
      <c r="A60" s="22">
        <v>2120806</v>
      </c>
      <c r="B60" s="50" t="s">
        <v>2250</v>
      </c>
      <c r="C60" s="48">
        <v>0</v>
      </c>
    </row>
    <row ht="17.0" customHeight="1" x14ac:dyDescent="0.15" r="61" spans="1:3">
      <c r="A61" s="22">
        <v>2120807</v>
      </c>
      <c r="B61" s="50" t="s">
        <v>2251</v>
      </c>
      <c r="C61" s="48">
        <v>0</v>
      </c>
    </row>
    <row ht="17.0" customHeight="1" x14ac:dyDescent="0.15" r="62" spans="1:3">
      <c r="A62" s="22">
        <v>2120809</v>
      </c>
      <c r="B62" s="50" t="s">
        <v>2252</v>
      </c>
      <c r="C62" s="48">
        <v>0</v>
      </c>
    </row>
    <row ht="17.0" customHeight="1" x14ac:dyDescent="0.15" r="63" spans="1:3">
      <c r="A63" s="22">
        <v>2120810</v>
      </c>
      <c r="B63" s="50" t="s">
        <v>2253</v>
      </c>
      <c r="C63" s="48">
        <v>0</v>
      </c>
    </row>
    <row ht="17.0" customHeight="1" x14ac:dyDescent="0.15" r="64" spans="1:3">
      <c r="A64" s="22">
        <v>2120811</v>
      </c>
      <c r="B64" s="50" t="s">
        <v>2254</v>
      </c>
      <c r="C64" s="48">
        <v>0</v>
      </c>
    </row>
    <row ht="17.0" customHeight="1" x14ac:dyDescent="0.15" r="65" spans="1:3">
      <c r="A65" s="22">
        <v>2120813</v>
      </c>
      <c r="B65" s="50" t="s">
        <v>1681</v>
      </c>
      <c r="C65" s="48">
        <v>0</v>
      </c>
    </row>
    <row ht="17.0" customHeight="1" x14ac:dyDescent="0.15" r="66" spans="1:3">
      <c r="A66" s="22">
        <v>2120814</v>
      </c>
      <c r="B66" s="50" t="s">
        <v>2255</v>
      </c>
      <c r="C66" s="48">
        <v>0</v>
      </c>
    </row>
    <row ht="17.0" customHeight="1" x14ac:dyDescent="0.15" r="67" spans="1:3">
      <c r="A67" s="22">
        <v>2120815</v>
      </c>
      <c r="B67" s="50" t="s">
        <v>2256</v>
      </c>
      <c r="C67" s="48">
        <v>0</v>
      </c>
    </row>
    <row ht="17.0" customHeight="1" x14ac:dyDescent="0.15" r="68" spans="1:3">
      <c r="A68" s="22">
        <v>2120816</v>
      </c>
      <c r="B68" s="50" t="s">
        <v>2257</v>
      </c>
      <c r="C68" s="48">
        <v>186</v>
      </c>
    </row>
    <row ht="17.0" customHeight="1" x14ac:dyDescent="0.15" r="69" spans="1:3">
      <c r="A69" s="22">
        <v>2120899</v>
      </c>
      <c r="B69" s="50" t="s">
        <v>2258</v>
      </c>
      <c r="C69" s="48">
        <v>0</v>
      </c>
    </row>
    <row ht="17.0" customHeight="1" x14ac:dyDescent="0.15" r="70" spans="1:3">
      <c r="A70" s="22">
        <v>21210</v>
      </c>
      <c r="B70" s="49" t="s">
        <v>2259</v>
      </c>
      <c r="C70" s="45">
        <f>SUM(C71:C73)</f>
        <v>1394</v>
      </c>
    </row>
    <row ht="17.0" customHeight="1" x14ac:dyDescent="0.15" r="71" spans="1:3">
      <c r="A71" s="22">
        <v>2121001</v>
      </c>
      <c r="B71" s="50" t="s">
        <v>2245</v>
      </c>
      <c r="C71" s="48">
        <v>1394</v>
      </c>
    </row>
    <row ht="17.0" customHeight="1" x14ac:dyDescent="0.15" r="72" spans="1:3">
      <c r="A72" s="22">
        <v>2121002</v>
      </c>
      <c r="B72" s="50" t="s">
        <v>2246</v>
      </c>
      <c r="C72" s="48">
        <v>0</v>
      </c>
    </row>
    <row ht="17.0" customHeight="1" x14ac:dyDescent="0.15" r="73" spans="1:3">
      <c r="A73" s="22">
        <v>2121099</v>
      </c>
      <c r="B73" s="50" t="s">
        <v>2260</v>
      </c>
      <c r="C73" s="48">
        <v>0</v>
      </c>
    </row>
    <row ht="17.0" customHeight="1" x14ac:dyDescent="0.15" r="74" spans="1:3">
      <c r="A74" s="22">
        <v>21211</v>
      </c>
      <c r="B74" s="49" t="s">
        <v>2261</v>
      </c>
      <c r="C74" s="48">
        <v>183</v>
      </c>
    </row>
    <row ht="17.0" customHeight="1" x14ac:dyDescent="0.15" r="75" spans="1:3">
      <c r="A75" s="22">
        <v>21213</v>
      </c>
      <c r="B75" s="49" t="s">
        <v>2262</v>
      </c>
      <c r="C75" s="45">
        <f>SUM(C76:C80)</f>
        <v>50</v>
      </c>
    </row>
    <row ht="17.0" customHeight="1" x14ac:dyDescent="0.15" r="76" spans="1:3">
      <c r="A76" s="22">
        <v>2121301</v>
      </c>
      <c r="B76" s="50" t="s">
        <v>2263</v>
      </c>
      <c r="C76" s="48">
        <v>50</v>
      </c>
    </row>
    <row ht="17.0" customHeight="1" x14ac:dyDescent="0.15" r="77" spans="1:3">
      <c r="A77" s="22">
        <v>2121302</v>
      </c>
      <c r="B77" s="50" t="s">
        <v>2264</v>
      </c>
      <c r="C77" s="48">
        <v>0</v>
      </c>
    </row>
    <row ht="17.0" customHeight="1" x14ac:dyDescent="0.15" r="78" spans="1:3">
      <c r="A78" s="22">
        <v>2121303</v>
      </c>
      <c r="B78" s="50" t="s">
        <v>2265</v>
      </c>
      <c r="C78" s="48">
        <v>0</v>
      </c>
    </row>
    <row ht="17.0" customHeight="1" x14ac:dyDescent="0.15" r="79" spans="1:3">
      <c r="A79" s="22">
        <v>2121304</v>
      </c>
      <c r="B79" s="50" t="s">
        <v>2266</v>
      </c>
      <c r="C79" s="48">
        <v>0</v>
      </c>
    </row>
    <row ht="17.0" customHeight="1" x14ac:dyDescent="0.15" r="80" spans="1:3">
      <c r="A80" s="22">
        <v>2121399</v>
      </c>
      <c r="B80" s="50" t="s">
        <v>2267</v>
      </c>
      <c r="C80" s="48">
        <v>0</v>
      </c>
    </row>
    <row ht="17.0" customHeight="1" x14ac:dyDescent="0.15" r="81" spans="1:3">
      <c r="A81" s="22">
        <v>21214</v>
      </c>
      <c r="B81" s="49" t="s">
        <v>2268</v>
      </c>
      <c r="C81" s="45">
        <f>SUM(C82:C84)</f>
        <v>4</v>
      </c>
    </row>
    <row ht="17.0" customHeight="1" x14ac:dyDescent="0.15" r="82" spans="1:3">
      <c r="A82" s="22">
        <v>2121401</v>
      </c>
      <c r="B82" s="50" t="s">
        <v>2269</v>
      </c>
      <c r="C82" s="48">
        <v>0</v>
      </c>
    </row>
    <row ht="17.0" customHeight="1" x14ac:dyDescent="0.15" r="83" spans="1:3">
      <c r="A83" s="22">
        <v>2121402</v>
      </c>
      <c r="B83" s="50" t="s">
        <v>2270</v>
      </c>
      <c r="C83" s="48">
        <v>0</v>
      </c>
    </row>
    <row ht="17.0" customHeight="1" x14ac:dyDescent="0.15" r="84" spans="1:3">
      <c r="A84" s="22">
        <v>2121499</v>
      </c>
      <c r="B84" s="50" t="s">
        <v>2271</v>
      </c>
      <c r="C84" s="48">
        <v>4</v>
      </c>
    </row>
    <row ht="17.0" customHeight="1" x14ac:dyDescent="0.15" r="85" spans="1:3">
      <c r="A85" s="22">
        <v>21215</v>
      </c>
      <c r="B85" s="49" t="s">
        <v>2272</v>
      </c>
      <c r="C85" s="45">
        <f>SUM(C86:C88)</f>
        <v>0</v>
      </c>
    </row>
    <row ht="17.0" customHeight="1" x14ac:dyDescent="0.15" r="86" spans="1:3">
      <c r="A86" s="22">
        <v>2121501</v>
      </c>
      <c r="B86" s="50" t="s">
        <v>2273</v>
      </c>
      <c r="C86" s="48">
        <v>0</v>
      </c>
    </row>
    <row ht="17.0" customHeight="1" x14ac:dyDescent="0.15" r="87" spans="1:3">
      <c r="A87" s="22">
        <v>2121502</v>
      </c>
      <c r="B87" s="50" t="s">
        <v>2274</v>
      </c>
      <c r="C87" s="48">
        <v>0</v>
      </c>
    </row>
    <row ht="17.0" customHeight="1" x14ac:dyDescent="0.15" r="88" spans="1:3">
      <c r="A88" s="22">
        <v>2121599</v>
      </c>
      <c r="B88" s="50" t="s">
        <v>2275</v>
      </c>
      <c r="C88" s="48">
        <v>0</v>
      </c>
    </row>
    <row ht="17.0" customHeight="1" x14ac:dyDescent="0.15" r="89" spans="1:3">
      <c r="A89" s="22">
        <v>21216</v>
      </c>
      <c r="B89" s="49" t="s">
        <v>2276</v>
      </c>
      <c r="C89" s="45">
        <f>SUM(C90:C92)</f>
        <v>0</v>
      </c>
    </row>
    <row ht="17.0" customHeight="1" x14ac:dyDescent="0.15" r="90" spans="1:3">
      <c r="A90" s="22">
        <v>2121601</v>
      </c>
      <c r="B90" s="50" t="s">
        <v>2273</v>
      </c>
      <c r="C90" s="48">
        <v>0</v>
      </c>
    </row>
    <row ht="17.0" customHeight="1" x14ac:dyDescent="0.15" r="91" spans="1:3">
      <c r="A91" s="22">
        <v>2121602</v>
      </c>
      <c r="B91" s="50" t="s">
        <v>2274</v>
      </c>
      <c r="C91" s="48">
        <v>0</v>
      </c>
    </row>
    <row ht="17.0" customHeight="1" x14ac:dyDescent="0.15" r="92" spans="1:3">
      <c r="A92" s="22">
        <v>2121699</v>
      </c>
      <c r="B92" s="50" t="s">
        <v>2277</v>
      </c>
      <c r="C92" s="48">
        <v>0</v>
      </c>
    </row>
    <row ht="17.0" customHeight="1" x14ac:dyDescent="0.15" r="93" spans="1:3">
      <c r="A93" s="22">
        <v>21217</v>
      </c>
      <c r="B93" s="49" t="s">
        <v>2278</v>
      </c>
      <c r="C93" s="45">
        <f>SUM(C94:C98)</f>
        <v>0</v>
      </c>
    </row>
    <row ht="17.0" customHeight="1" x14ac:dyDescent="0.15" r="94" spans="1:3">
      <c r="A94" s="22">
        <v>2121701</v>
      </c>
      <c r="B94" s="50" t="s">
        <v>2279</v>
      </c>
      <c r="C94" s="48">
        <v>0</v>
      </c>
    </row>
    <row ht="17.0" customHeight="1" x14ac:dyDescent="0.15" r="95" spans="1:3">
      <c r="A95" s="22">
        <v>2121702</v>
      </c>
      <c r="B95" s="50" t="s">
        <v>2280</v>
      </c>
      <c r="C95" s="48">
        <v>0</v>
      </c>
    </row>
    <row ht="17.0" customHeight="1" x14ac:dyDescent="0.15" r="96" spans="1:3">
      <c r="A96" s="22">
        <v>2121703</v>
      </c>
      <c r="B96" s="50" t="s">
        <v>2281</v>
      </c>
      <c r="C96" s="48">
        <v>0</v>
      </c>
    </row>
    <row ht="17.0" customHeight="1" x14ac:dyDescent="0.15" r="97" spans="1:3">
      <c r="A97" s="22">
        <v>2121704</v>
      </c>
      <c r="B97" s="50" t="s">
        <v>2282</v>
      </c>
      <c r="C97" s="48">
        <v>0</v>
      </c>
    </row>
    <row ht="17.0" customHeight="1" x14ac:dyDescent="0.15" r="98" spans="1:3">
      <c r="A98" s="22">
        <v>2121799</v>
      </c>
      <c r="B98" s="50" t="s">
        <v>2283</v>
      </c>
      <c r="C98" s="48">
        <v>0</v>
      </c>
    </row>
    <row ht="17.0" customHeight="1" x14ac:dyDescent="0.15" r="99" spans="1:3">
      <c r="A99" s="22">
        <v>21218</v>
      </c>
      <c r="B99" s="49" t="s">
        <v>2284</v>
      </c>
      <c r="C99" s="45">
        <f>SUM(C100:C101)</f>
        <v>0</v>
      </c>
    </row>
    <row ht="17.0" customHeight="1" x14ac:dyDescent="0.15" r="100" spans="1:3">
      <c r="A100" s="22">
        <v>2121801</v>
      </c>
      <c r="B100" s="50" t="s">
        <v>2285</v>
      </c>
      <c r="C100" s="48">
        <v>0</v>
      </c>
    </row>
    <row ht="17.0" customHeight="1" x14ac:dyDescent="0.15" r="101" spans="1:3">
      <c r="A101" s="22">
        <v>2121899</v>
      </c>
      <c r="B101" s="50" t="s">
        <v>2286</v>
      </c>
      <c r="C101" s="48">
        <v>0</v>
      </c>
    </row>
    <row ht="17.0" customHeight="1" x14ac:dyDescent="0.15" r="102" spans="1:3">
      <c r="A102" s="22">
        <v>21219</v>
      </c>
      <c r="B102" s="49" t="s">
        <v>2287</v>
      </c>
      <c r="C102" s="45">
        <f>SUM(C103:C110)</f>
        <v>0</v>
      </c>
    </row>
    <row ht="17.0" customHeight="1" x14ac:dyDescent="0.15" r="103" spans="1:3">
      <c r="A103" s="22">
        <v>2121901</v>
      </c>
      <c r="B103" s="50" t="s">
        <v>2273</v>
      </c>
      <c r="C103" s="48">
        <v>0</v>
      </c>
    </row>
    <row ht="17.0" customHeight="1" x14ac:dyDescent="0.15" r="104" spans="1:3">
      <c r="A104" s="22">
        <v>2121902</v>
      </c>
      <c r="B104" s="50" t="s">
        <v>2274</v>
      </c>
      <c r="C104" s="48">
        <v>0</v>
      </c>
    </row>
    <row ht="17.0" customHeight="1" x14ac:dyDescent="0.15" r="105" spans="1:3">
      <c r="A105" s="22">
        <v>2121903</v>
      </c>
      <c r="B105" s="50" t="s">
        <v>2288</v>
      </c>
      <c r="C105" s="48">
        <v>0</v>
      </c>
    </row>
    <row ht="17.0" customHeight="1" x14ac:dyDescent="0.15" r="106" spans="1:3">
      <c r="A106" s="22">
        <v>2121904</v>
      </c>
      <c r="B106" s="50" t="s">
        <v>2289</v>
      </c>
      <c r="C106" s="48">
        <v>0</v>
      </c>
    </row>
    <row ht="17.0" customHeight="1" x14ac:dyDescent="0.15" r="107" spans="1:3">
      <c r="A107" s="22">
        <v>2121905</v>
      </c>
      <c r="B107" s="50" t="s">
        <v>2290</v>
      </c>
      <c r="C107" s="48">
        <v>0</v>
      </c>
    </row>
    <row ht="17.0" customHeight="1" x14ac:dyDescent="0.15" r="108" spans="1:3">
      <c r="A108" s="22">
        <v>2121906</v>
      </c>
      <c r="B108" s="50" t="s">
        <v>2291</v>
      </c>
      <c r="C108" s="48">
        <v>0</v>
      </c>
    </row>
    <row ht="17.0" customHeight="1" x14ac:dyDescent="0.15" r="109" spans="1:3">
      <c r="A109" s="22">
        <v>2121907</v>
      </c>
      <c r="B109" s="50" t="s">
        <v>2292</v>
      </c>
      <c r="C109" s="48">
        <v>0</v>
      </c>
    </row>
    <row ht="17.0" customHeight="1" x14ac:dyDescent="0.15" r="110" spans="1:3">
      <c r="A110" s="22">
        <v>2121999</v>
      </c>
      <c r="B110" s="50" t="s">
        <v>2293</v>
      </c>
      <c r="C110" s="48">
        <v>0</v>
      </c>
    </row>
    <row ht="17.0" customHeight="1" x14ac:dyDescent="0.15" r="111" spans="1:3">
      <c r="A111" s="22">
        <v>213</v>
      </c>
      <c r="B111" s="49" t="s">
        <v>1406</v>
      </c>
      <c r="C111" s="45">
        <f>SUM(C112,C117,C122,C127,C130)</f>
        <v>0</v>
      </c>
    </row>
    <row ht="17.0" customHeight="1" x14ac:dyDescent="0.15" r="112" spans="1:3">
      <c r="A112" s="22">
        <v>21366</v>
      </c>
      <c r="B112" s="49" t="s">
        <v>2294</v>
      </c>
      <c r="C112" s="45">
        <f>SUM(C113:C116)</f>
        <v>0</v>
      </c>
    </row>
    <row ht="17.0" customHeight="1" x14ac:dyDescent="0.15" r="113" spans="1:3">
      <c r="A113" s="22">
        <v>2136601</v>
      </c>
      <c r="B113" s="50" t="s">
        <v>2228</v>
      </c>
      <c r="C113" s="48">
        <v>0</v>
      </c>
    </row>
    <row ht="17.0" customHeight="1" x14ac:dyDescent="0.15" r="114" spans="1:3">
      <c r="A114" s="22">
        <v>2136602</v>
      </c>
      <c r="B114" s="50" t="s">
        <v>2295</v>
      </c>
      <c r="C114" s="48">
        <v>0</v>
      </c>
    </row>
    <row ht="17.0" customHeight="1" x14ac:dyDescent="0.15" r="115" spans="1:3">
      <c r="A115" s="22">
        <v>2136603</v>
      </c>
      <c r="B115" s="50" t="s">
        <v>2296</v>
      </c>
      <c r="C115" s="48">
        <v>0</v>
      </c>
    </row>
    <row ht="17.0" customHeight="1" x14ac:dyDescent="0.15" r="116" spans="1:3">
      <c r="A116" s="22">
        <v>2136699</v>
      </c>
      <c r="B116" s="50" t="s">
        <v>2297</v>
      </c>
      <c r="C116" s="48">
        <v>0</v>
      </c>
    </row>
    <row ht="17.0" customHeight="1" x14ac:dyDescent="0.15" r="117" spans="1:3">
      <c r="A117" s="22">
        <v>21367</v>
      </c>
      <c r="B117" s="49" t="s">
        <v>2298</v>
      </c>
      <c r="C117" s="45">
        <f>SUM(C118:C121)</f>
        <v>0</v>
      </c>
    </row>
    <row ht="17.0" customHeight="1" x14ac:dyDescent="0.15" r="118" spans="1:3">
      <c r="A118" s="22">
        <v>2136701</v>
      </c>
      <c r="B118" s="50" t="s">
        <v>2228</v>
      </c>
      <c r="C118" s="48">
        <v>0</v>
      </c>
    </row>
    <row ht="17.0" customHeight="1" x14ac:dyDescent="0.15" r="119" spans="1:3">
      <c r="A119" s="22">
        <v>2136702</v>
      </c>
      <c r="B119" s="50" t="s">
        <v>2295</v>
      </c>
      <c r="C119" s="48">
        <v>0</v>
      </c>
    </row>
    <row ht="17.0" customHeight="1" x14ac:dyDescent="0.15" r="120" spans="1:3">
      <c r="A120" s="22">
        <v>2136703</v>
      </c>
      <c r="B120" s="50" t="s">
        <v>2299</v>
      </c>
      <c r="C120" s="48">
        <v>0</v>
      </c>
    </row>
    <row ht="17.0" customHeight="1" x14ac:dyDescent="0.15" r="121" spans="1:3">
      <c r="A121" s="22">
        <v>2136799</v>
      </c>
      <c r="B121" s="50" t="s">
        <v>2300</v>
      </c>
      <c r="C121" s="48">
        <v>0</v>
      </c>
    </row>
    <row ht="17.0" customHeight="1" x14ac:dyDescent="0.15" r="122" spans="1:3">
      <c r="A122" s="22">
        <v>21369</v>
      </c>
      <c r="B122" s="49" t="s">
        <v>2301</v>
      </c>
      <c r="C122" s="45">
        <f>SUM(C123:C126)</f>
        <v>0</v>
      </c>
    </row>
    <row ht="17.0" customHeight="1" x14ac:dyDescent="0.15" r="123" spans="1:3">
      <c r="A123" s="22">
        <v>2136901</v>
      </c>
      <c r="B123" s="50" t="s">
        <v>1468</v>
      </c>
      <c r="C123" s="48">
        <v>0</v>
      </c>
    </row>
    <row ht="17.0" customHeight="1" x14ac:dyDescent="0.15" r="124" spans="1:3">
      <c r="A124" s="22">
        <v>2136902</v>
      </c>
      <c r="B124" s="50" t="s">
        <v>2302</v>
      </c>
      <c r="C124" s="48">
        <v>0</v>
      </c>
    </row>
    <row ht="17.0" customHeight="1" x14ac:dyDescent="0.15" r="125" spans="1:3">
      <c r="A125" s="22">
        <v>2136903</v>
      </c>
      <c r="B125" s="50" t="s">
        <v>2303</v>
      </c>
      <c r="C125" s="48">
        <v>0</v>
      </c>
    </row>
    <row ht="17.0" customHeight="1" x14ac:dyDescent="0.15" r="126" spans="1:3">
      <c r="A126" s="22">
        <v>2136999</v>
      </c>
      <c r="B126" s="50" t="s">
        <v>2304</v>
      </c>
      <c r="C126" s="48">
        <v>0</v>
      </c>
    </row>
    <row ht="17.0" customHeight="1" x14ac:dyDescent="0.15" r="127" spans="1:3">
      <c r="A127" s="22">
        <v>21370</v>
      </c>
      <c r="B127" s="49" t="s">
        <v>2305</v>
      </c>
      <c r="C127" s="45">
        <f>SUM(C128:C129)</f>
        <v>0</v>
      </c>
    </row>
    <row ht="17.0" customHeight="1" x14ac:dyDescent="0.15" r="128" spans="1:3">
      <c r="A128" s="22">
        <v>2137001</v>
      </c>
      <c r="B128" s="50" t="s">
        <v>2306</v>
      </c>
      <c r="C128" s="48">
        <v>0</v>
      </c>
    </row>
    <row ht="17.0" customHeight="1" x14ac:dyDescent="0.15" r="129" spans="1:3">
      <c r="A129" s="22">
        <v>2137099</v>
      </c>
      <c r="B129" s="50" t="s">
        <v>2307</v>
      </c>
      <c r="C129" s="48">
        <v>0</v>
      </c>
    </row>
    <row ht="17.0" customHeight="1" x14ac:dyDescent="0.15" r="130" spans="1:3">
      <c r="A130" s="22">
        <v>21371</v>
      </c>
      <c r="B130" s="49" t="s">
        <v>2308</v>
      </c>
      <c r="C130" s="45">
        <f>SUM(C131:C134)</f>
        <v>0</v>
      </c>
    </row>
    <row ht="17.0" customHeight="1" x14ac:dyDescent="0.15" r="131" spans="1:3">
      <c r="A131" s="22">
        <v>2137101</v>
      </c>
      <c r="B131" s="50" t="s">
        <v>2309</v>
      </c>
      <c r="C131" s="48">
        <v>0</v>
      </c>
    </row>
    <row ht="17.0" customHeight="1" x14ac:dyDescent="0.15" r="132" spans="1:3">
      <c r="A132" s="22">
        <v>2137102</v>
      </c>
      <c r="B132" s="50" t="s">
        <v>2310</v>
      </c>
      <c r="C132" s="48">
        <v>0</v>
      </c>
    </row>
    <row ht="17.0" customHeight="1" x14ac:dyDescent="0.15" r="133" spans="1:3">
      <c r="A133" s="22">
        <v>2137103</v>
      </c>
      <c r="B133" s="50" t="s">
        <v>2311</v>
      </c>
      <c r="C133" s="48">
        <v>0</v>
      </c>
    </row>
    <row ht="17.0" customHeight="1" x14ac:dyDescent="0.15" r="134" spans="1:3">
      <c r="A134" s="22">
        <v>2137199</v>
      </c>
      <c r="B134" s="50" t="s">
        <v>2312</v>
      </c>
      <c r="C134" s="48">
        <v>0</v>
      </c>
    </row>
    <row ht="17.0" customHeight="1" x14ac:dyDescent="0.15" r="135" spans="1:3">
      <c r="A135" s="22">
        <v>214</v>
      </c>
      <c r="B135" s="49" t="s">
        <v>1497</v>
      </c>
      <c r="C135" s="45">
        <f>SUM(C136,C141,C146,C155,C162,C172,C175,C178)</f>
        <v>0</v>
      </c>
    </row>
    <row ht="17.0" customHeight="1" x14ac:dyDescent="0.15" r="136" spans="1:3">
      <c r="A136" s="22">
        <v>21460</v>
      </c>
      <c r="B136" s="49" t="s">
        <v>2313</v>
      </c>
      <c r="C136" s="45">
        <f>SUM(C137:C140)</f>
        <v>0</v>
      </c>
    </row>
    <row ht="17.0" customHeight="1" x14ac:dyDescent="0.15" r="137" spans="1:3">
      <c r="A137" s="22">
        <v>2146001</v>
      </c>
      <c r="B137" s="50" t="s">
        <v>1499</v>
      </c>
      <c r="C137" s="48">
        <v>0</v>
      </c>
    </row>
    <row ht="17.0" customHeight="1" x14ac:dyDescent="0.15" r="138" spans="1:3">
      <c r="A138" s="22">
        <v>2146002</v>
      </c>
      <c r="B138" s="50" t="s">
        <v>1500</v>
      </c>
      <c r="C138" s="48">
        <v>0</v>
      </c>
    </row>
    <row ht="17.0" customHeight="1" x14ac:dyDescent="0.15" r="139" spans="1:3">
      <c r="A139" s="22">
        <v>2146003</v>
      </c>
      <c r="B139" s="50" t="s">
        <v>2314</v>
      </c>
      <c r="C139" s="48">
        <v>0</v>
      </c>
    </row>
    <row ht="17.0" customHeight="1" x14ac:dyDescent="0.15" r="140" spans="1:3">
      <c r="A140" s="22">
        <v>2146099</v>
      </c>
      <c r="B140" s="50" t="s">
        <v>2315</v>
      </c>
      <c r="C140" s="48">
        <v>0</v>
      </c>
    </row>
    <row ht="17.0" customHeight="1" x14ac:dyDescent="0.15" r="141" spans="1:3">
      <c r="A141" s="22">
        <v>21462</v>
      </c>
      <c r="B141" s="49" t="s">
        <v>2316</v>
      </c>
      <c r="C141" s="45">
        <f>SUM(C142:C145)</f>
        <v>0</v>
      </c>
    </row>
    <row ht="17.0" customHeight="1" x14ac:dyDescent="0.15" r="142" spans="1:3">
      <c r="A142" s="22">
        <v>2146201</v>
      </c>
      <c r="B142" s="50" t="s">
        <v>2314</v>
      </c>
      <c r="C142" s="48">
        <v>0</v>
      </c>
    </row>
    <row ht="17.0" customHeight="1" x14ac:dyDescent="0.15" r="143" spans="1:3">
      <c r="A143" s="22">
        <v>2146202</v>
      </c>
      <c r="B143" s="50" t="s">
        <v>2317</v>
      </c>
      <c r="C143" s="48">
        <v>0</v>
      </c>
    </row>
    <row ht="17.0" customHeight="1" x14ac:dyDescent="0.15" r="144" spans="1:3">
      <c r="A144" s="22">
        <v>2146203</v>
      </c>
      <c r="B144" s="50" t="s">
        <v>2318</v>
      </c>
      <c r="C144" s="48">
        <v>0</v>
      </c>
    </row>
    <row ht="17.0" customHeight="1" x14ac:dyDescent="0.15" r="145" spans="1:3">
      <c r="A145" s="22">
        <v>2146299</v>
      </c>
      <c r="B145" s="50" t="s">
        <v>2319</v>
      </c>
      <c r="C145" s="48">
        <v>0</v>
      </c>
    </row>
    <row ht="17.0" customHeight="1" x14ac:dyDescent="0.15" r="146" spans="1:3">
      <c r="A146" s="22">
        <v>21464</v>
      </c>
      <c r="B146" s="49" t="s">
        <v>2320</v>
      </c>
      <c r="C146" s="45">
        <f>SUM(C147:C154)</f>
        <v>0</v>
      </c>
    </row>
    <row ht="17.0" customHeight="1" x14ac:dyDescent="0.15" r="147" spans="1:3">
      <c r="A147" s="22">
        <v>2146401</v>
      </c>
      <c r="B147" s="50" t="s">
        <v>2321</v>
      </c>
      <c r="C147" s="48">
        <v>0</v>
      </c>
    </row>
    <row ht="17.0" customHeight="1" x14ac:dyDescent="0.15" r="148" spans="1:3">
      <c r="A148" s="22">
        <v>2146402</v>
      </c>
      <c r="B148" s="50" t="s">
        <v>2322</v>
      </c>
      <c r="C148" s="48">
        <v>0</v>
      </c>
    </row>
    <row ht="17.0" customHeight="1" x14ac:dyDescent="0.15" r="149" spans="1:3">
      <c r="A149" s="22">
        <v>2146403</v>
      </c>
      <c r="B149" s="50" t="s">
        <v>2323</v>
      </c>
      <c r="C149" s="48">
        <v>0</v>
      </c>
    </row>
    <row ht="17.0" customHeight="1" x14ac:dyDescent="0.15" r="150" spans="1:3">
      <c r="A150" s="22">
        <v>2146404</v>
      </c>
      <c r="B150" s="50" t="s">
        <v>2324</v>
      </c>
      <c r="C150" s="48">
        <v>0</v>
      </c>
    </row>
    <row ht="17.0" customHeight="1" x14ac:dyDescent="0.15" r="151" spans="1:3">
      <c r="A151" s="22">
        <v>2146405</v>
      </c>
      <c r="B151" s="50" t="s">
        <v>2325</v>
      </c>
      <c r="C151" s="48">
        <v>0</v>
      </c>
    </row>
    <row ht="17.0" customHeight="1" x14ac:dyDescent="0.15" r="152" spans="1:3">
      <c r="A152" s="22">
        <v>2146406</v>
      </c>
      <c r="B152" s="50" t="s">
        <v>2326</v>
      </c>
      <c r="C152" s="48">
        <v>0</v>
      </c>
    </row>
    <row ht="17.0" customHeight="1" x14ac:dyDescent="0.15" r="153" spans="1:3">
      <c r="A153" s="22">
        <v>2146407</v>
      </c>
      <c r="B153" s="50" t="s">
        <v>2327</v>
      </c>
      <c r="C153" s="48">
        <v>0</v>
      </c>
    </row>
    <row ht="17.0" customHeight="1" x14ac:dyDescent="0.15" r="154" spans="1:3">
      <c r="A154" s="22">
        <v>2146499</v>
      </c>
      <c r="B154" s="50" t="s">
        <v>2328</v>
      </c>
      <c r="C154" s="48">
        <v>0</v>
      </c>
    </row>
    <row ht="17.0" customHeight="1" x14ac:dyDescent="0.15" r="155" spans="1:3">
      <c r="A155" s="22">
        <v>21468</v>
      </c>
      <c r="B155" s="49" t="s">
        <v>2329</v>
      </c>
      <c r="C155" s="45">
        <f>SUM(C156:C161)</f>
        <v>0</v>
      </c>
    </row>
    <row ht="17.0" customHeight="1" x14ac:dyDescent="0.15" r="156" spans="1:3">
      <c r="A156" s="22">
        <v>2146801</v>
      </c>
      <c r="B156" s="50" t="s">
        <v>2330</v>
      </c>
      <c r="C156" s="48">
        <v>0</v>
      </c>
    </row>
    <row ht="17.0" customHeight="1" x14ac:dyDescent="0.15" r="157" spans="1:3">
      <c r="A157" s="22">
        <v>2146802</v>
      </c>
      <c r="B157" s="50" t="s">
        <v>2331</v>
      </c>
      <c r="C157" s="48">
        <v>0</v>
      </c>
    </row>
    <row ht="17.0" customHeight="1" x14ac:dyDescent="0.15" r="158" spans="1:3">
      <c r="A158" s="22">
        <v>2146803</v>
      </c>
      <c r="B158" s="50" t="s">
        <v>2332</v>
      </c>
      <c r="C158" s="48">
        <v>0</v>
      </c>
    </row>
    <row ht="17.0" customHeight="1" x14ac:dyDescent="0.15" r="159" spans="1:3">
      <c r="A159" s="22">
        <v>2146804</v>
      </c>
      <c r="B159" s="50" t="s">
        <v>2333</v>
      </c>
      <c r="C159" s="48">
        <v>0</v>
      </c>
    </row>
    <row ht="17.0" customHeight="1" x14ac:dyDescent="0.15" r="160" spans="1:3">
      <c r="A160" s="22">
        <v>2146805</v>
      </c>
      <c r="B160" s="50" t="s">
        <v>2334</v>
      </c>
      <c r="C160" s="48">
        <v>0</v>
      </c>
    </row>
    <row ht="17.0" customHeight="1" x14ac:dyDescent="0.15" r="161" spans="1:3">
      <c r="A161" s="22">
        <v>2146899</v>
      </c>
      <c r="B161" s="50" t="s">
        <v>2335</v>
      </c>
      <c r="C161" s="48">
        <v>0</v>
      </c>
    </row>
    <row ht="17.0" customHeight="1" x14ac:dyDescent="0.15" r="162" spans="1:3">
      <c r="A162" s="22">
        <v>21469</v>
      </c>
      <c r="B162" s="49" t="s">
        <v>2336</v>
      </c>
      <c r="C162" s="45">
        <f>SUM(C163:C171)</f>
        <v>0</v>
      </c>
    </row>
    <row ht="17.0" customHeight="1" x14ac:dyDescent="0.15" r="163" spans="1:3">
      <c r="A163" s="22">
        <v>2146901</v>
      </c>
      <c r="B163" s="50" t="s">
        <v>2337</v>
      </c>
      <c r="C163" s="48">
        <v>0</v>
      </c>
    </row>
    <row ht="17.0" customHeight="1" x14ac:dyDescent="0.15" r="164" spans="1:3">
      <c r="A164" s="22">
        <v>2146902</v>
      </c>
      <c r="B164" s="50" t="s">
        <v>1526</v>
      </c>
      <c r="C164" s="48">
        <v>0</v>
      </c>
    </row>
    <row ht="17.0" customHeight="1" x14ac:dyDescent="0.15" r="165" spans="1:3">
      <c r="A165" s="22">
        <v>2146903</v>
      </c>
      <c r="B165" s="50" t="s">
        <v>2338</v>
      </c>
      <c r="C165" s="48">
        <v>0</v>
      </c>
    </row>
    <row ht="17.0" customHeight="1" x14ac:dyDescent="0.15" r="166" spans="1:3">
      <c r="A166" s="22">
        <v>2146904</v>
      </c>
      <c r="B166" s="50" t="s">
        <v>2339</v>
      </c>
      <c r="C166" s="48">
        <v>0</v>
      </c>
    </row>
    <row ht="17.0" customHeight="1" x14ac:dyDescent="0.15" r="167" spans="1:3">
      <c r="A167" s="22">
        <v>2146906</v>
      </c>
      <c r="B167" s="50" t="s">
        <v>2340</v>
      </c>
      <c r="C167" s="48">
        <v>0</v>
      </c>
    </row>
    <row ht="17.0" customHeight="1" x14ac:dyDescent="0.15" r="168" spans="1:3">
      <c r="A168" s="22">
        <v>2146907</v>
      </c>
      <c r="B168" s="50" t="s">
        <v>2341</v>
      </c>
      <c r="C168" s="48">
        <v>0</v>
      </c>
    </row>
    <row ht="17.0" customHeight="1" x14ac:dyDescent="0.15" r="169" spans="1:3">
      <c r="A169" s="22">
        <v>2146908</v>
      </c>
      <c r="B169" s="50" t="s">
        <v>2342</v>
      </c>
      <c r="C169" s="48">
        <v>0</v>
      </c>
    </row>
    <row ht="15.55" customHeight="1" x14ac:dyDescent="0.15" r="170" spans="1:3">
      <c r="A170" s="22">
        <v>2146909</v>
      </c>
      <c r="B170" s="50" t="s">
        <v>2343</v>
      </c>
      <c r="C170" s="48">
        <v>0</v>
      </c>
    </row>
    <row ht="17.0" customHeight="1" x14ac:dyDescent="0.15" r="171" spans="1:3">
      <c r="A171" s="22">
        <v>2146999</v>
      </c>
      <c r="B171" s="50" t="s">
        <v>2344</v>
      </c>
      <c r="C171" s="48">
        <v>0</v>
      </c>
    </row>
    <row ht="17.0" customHeight="1" x14ac:dyDescent="0.15" r="172" spans="1:3">
      <c r="A172" s="22">
        <v>21470</v>
      </c>
      <c r="B172" s="49" t="s">
        <v>2345</v>
      </c>
      <c r="C172" s="45">
        <f>SUM(C173:C174)</f>
        <v>0</v>
      </c>
    </row>
    <row ht="17.0" customHeight="1" x14ac:dyDescent="0.15" r="173" spans="1:3">
      <c r="A173" s="22">
        <v>2147001</v>
      </c>
      <c r="B173" s="50" t="s">
        <v>2346</v>
      </c>
      <c r="C173" s="48">
        <v>0</v>
      </c>
    </row>
    <row ht="17.0" customHeight="1" x14ac:dyDescent="0.15" r="174" spans="1:3">
      <c r="A174" s="22">
        <v>2147099</v>
      </c>
      <c r="B174" s="50" t="s">
        <v>2347</v>
      </c>
      <c r="C174" s="48">
        <v>0</v>
      </c>
    </row>
    <row ht="17.0" customHeight="1" x14ac:dyDescent="0.15" r="175" spans="1:3">
      <c r="A175" s="22">
        <v>21471</v>
      </c>
      <c r="B175" s="49" t="s">
        <v>2348</v>
      </c>
      <c r="C175" s="45">
        <f>SUM(C176:C177)</f>
        <v>0</v>
      </c>
    </row>
    <row ht="17.0" customHeight="1" x14ac:dyDescent="0.15" r="176" spans="1:3">
      <c r="A176" s="22">
        <v>2147101</v>
      </c>
      <c r="B176" s="50" t="s">
        <v>2346</v>
      </c>
      <c r="C176" s="48">
        <v>0</v>
      </c>
    </row>
    <row ht="17.0" customHeight="1" x14ac:dyDescent="0.15" r="177" spans="1:3">
      <c r="A177" s="22">
        <v>2147199</v>
      </c>
      <c r="B177" s="50" t="s">
        <v>2349</v>
      </c>
      <c r="C177" s="48">
        <v>0</v>
      </c>
    </row>
    <row ht="17.0" customHeight="1" x14ac:dyDescent="0.15" r="178" spans="1:3">
      <c r="A178" s="22">
        <v>21472</v>
      </c>
      <c r="B178" s="49" t="s">
        <v>2350</v>
      </c>
      <c r="C178" s="48">
        <v>0</v>
      </c>
    </row>
    <row ht="17.0" customHeight="1" x14ac:dyDescent="0.15" r="179" spans="1:3">
      <c r="A179" s="22">
        <v>215</v>
      </c>
      <c r="B179" s="49" t="s">
        <v>1542</v>
      </c>
      <c r="C179" s="45">
        <f>C180</f>
        <v>0</v>
      </c>
    </row>
    <row ht="17.0" customHeight="1" x14ac:dyDescent="0.15" r="180" spans="1:3">
      <c r="A180" s="22">
        <v>21562</v>
      </c>
      <c r="B180" s="49" t="s">
        <v>2351</v>
      </c>
      <c r="C180" s="45">
        <f>SUM(C181:C183)</f>
        <v>0</v>
      </c>
    </row>
    <row ht="17.0" customHeight="1" x14ac:dyDescent="0.15" r="181" spans="1:3">
      <c r="A181" s="22">
        <v>2156201</v>
      </c>
      <c r="B181" s="50" t="s">
        <v>2352</v>
      </c>
      <c r="C181" s="48">
        <v>0</v>
      </c>
    </row>
    <row ht="17.0" customHeight="1" x14ac:dyDescent="0.15" r="182" spans="1:3">
      <c r="A182" s="22">
        <v>2156202</v>
      </c>
      <c r="B182" s="50" t="s">
        <v>2353</v>
      </c>
      <c r="C182" s="48">
        <v>0</v>
      </c>
    </row>
    <row ht="17.0" customHeight="1" x14ac:dyDescent="0.15" r="183" spans="1:3">
      <c r="A183" s="22">
        <v>2156299</v>
      </c>
      <c r="B183" s="50" t="s">
        <v>2354</v>
      </c>
      <c r="C183" s="48">
        <v>0</v>
      </c>
    </row>
    <row ht="17.0" customHeight="1" x14ac:dyDescent="0.15" r="184" spans="1:3">
      <c r="A184" s="22">
        <v>217</v>
      </c>
      <c r="B184" s="49" t="s">
        <v>1600</v>
      </c>
      <c r="C184" s="45">
        <f>C185</f>
        <v>0</v>
      </c>
    </row>
    <row ht="17.0" customHeight="1" x14ac:dyDescent="0.15" r="185" spans="1:3">
      <c r="A185" s="22">
        <v>21704</v>
      </c>
      <c r="B185" s="49" t="s">
        <v>1620</v>
      </c>
      <c r="C185" s="45">
        <f>SUM(C186:C187)</f>
        <v>0</v>
      </c>
    </row>
    <row ht="17.0" customHeight="1" x14ac:dyDescent="0.15" r="186" spans="1:3">
      <c r="A186" s="22">
        <v>2170402</v>
      </c>
      <c r="B186" s="50" t="s">
        <v>2355</v>
      </c>
      <c r="C186" s="48">
        <v>0</v>
      </c>
    </row>
    <row ht="17.0" customHeight="1" x14ac:dyDescent="0.15" r="187" spans="1:3">
      <c r="A187" s="22">
        <v>2170403</v>
      </c>
      <c r="B187" s="50" t="s">
        <v>2356</v>
      </c>
      <c r="C187" s="48">
        <v>0</v>
      </c>
    </row>
    <row ht="17.0" customHeight="1" x14ac:dyDescent="0.15" r="188" spans="1:3">
      <c r="A188" s="22">
        <v>229</v>
      </c>
      <c r="B188" s="49" t="s">
        <v>1850</v>
      </c>
      <c r="C188" s="45">
        <f>SUM(C189,C193,C202:C203)</f>
        <v>22099</v>
      </c>
    </row>
    <row ht="17.0" customHeight="1" x14ac:dyDescent="0.15" r="189" spans="1:3">
      <c r="A189" s="22">
        <v>22904</v>
      </c>
      <c r="B189" s="49" t="s">
        <v>2357</v>
      </c>
      <c r="C189" s="45">
        <f>SUM(C190:C192)</f>
        <v>20622</v>
      </c>
    </row>
    <row ht="17.0" customHeight="1" x14ac:dyDescent="0.15" r="190" spans="1:3">
      <c r="A190" s="22">
        <v>2290401</v>
      </c>
      <c r="B190" s="50" t="s">
        <v>2358</v>
      </c>
      <c r="C190" s="48">
        <v>0</v>
      </c>
    </row>
    <row ht="17.0" customHeight="1" x14ac:dyDescent="0.15" r="191" spans="1:3">
      <c r="A191" s="22">
        <v>2290402</v>
      </c>
      <c r="B191" s="50" t="s">
        <v>2359</v>
      </c>
      <c r="C191" s="48">
        <v>20622</v>
      </c>
    </row>
    <row ht="17.0" customHeight="1" x14ac:dyDescent="0.15" r="192" spans="1:3">
      <c r="A192" s="22">
        <v>2290403</v>
      </c>
      <c r="B192" s="50" t="s">
        <v>2360</v>
      </c>
      <c r="C192" s="48">
        <v>0</v>
      </c>
    </row>
    <row ht="17.0" customHeight="1" x14ac:dyDescent="0.15" r="193" spans="1:3">
      <c r="A193" s="22">
        <v>22908</v>
      </c>
      <c r="B193" s="49" t="s">
        <v>2361</v>
      </c>
      <c r="C193" s="45">
        <f>SUM(C194:C201)</f>
        <v>0</v>
      </c>
    </row>
    <row ht="17.0" customHeight="1" x14ac:dyDescent="0.15" r="194" spans="1:3">
      <c r="A194" s="22">
        <v>2290802</v>
      </c>
      <c r="B194" s="50" t="s">
        <v>2362</v>
      </c>
      <c r="C194" s="48">
        <v>0</v>
      </c>
    </row>
    <row ht="17.0" customHeight="1" x14ac:dyDescent="0.15" r="195" spans="1:3">
      <c r="A195" s="22">
        <v>2290803</v>
      </c>
      <c r="B195" s="50" t="s">
        <v>2363</v>
      </c>
      <c r="C195" s="48">
        <v>0</v>
      </c>
    </row>
    <row ht="17.0" customHeight="1" x14ac:dyDescent="0.15" r="196" spans="1:3">
      <c r="A196" s="22">
        <v>2290804</v>
      </c>
      <c r="B196" s="50" t="s">
        <v>2364</v>
      </c>
      <c r="C196" s="48">
        <v>0</v>
      </c>
    </row>
    <row ht="17.0" customHeight="1" x14ac:dyDescent="0.15" r="197" spans="1:3">
      <c r="A197" s="22">
        <v>2290805</v>
      </c>
      <c r="B197" s="50" t="s">
        <v>2365</v>
      </c>
      <c r="C197" s="48">
        <v>0</v>
      </c>
    </row>
    <row ht="17.0" customHeight="1" x14ac:dyDescent="0.15" r="198" spans="1:3">
      <c r="A198" s="22">
        <v>2290806</v>
      </c>
      <c r="B198" s="50" t="s">
        <v>2366</v>
      </c>
      <c r="C198" s="48">
        <v>0</v>
      </c>
    </row>
    <row ht="17.0" customHeight="1" x14ac:dyDescent="0.15" r="199" spans="1:3">
      <c r="A199" s="22">
        <v>2290807</v>
      </c>
      <c r="B199" s="50" t="s">
        <v>2367</v>
      </c>
      <c r="C199" s="48">
        <v>0</v>
      </c>
    </row>
    <row ht="17.0" customHeight="1" x14ac:dyDescent="0.15" r="200" spans="1:3">
      <c r="A200" s="22">
        <v>2290808</v>
      </c>
      <c r="B200" s="50" t="s">
        <v>2368</v>
      </c>
      <c r="C200" s="48">
        <v>0</v>
      </c>
    </row>
    <row ht="17.0" customHeight="1" x14ac:dyDescent="0.15" r="201" spans="1:3">
      <c r="A201" s="22">
        <v>2290899</v>
      </c>
      <c r="B201" s="50" t="s">
        <v>2369</v>
      </c>
      <c r="C201" s="48">
        <v>0</v>
      </c>
    </row>
    <row ht="17.0" customHeight="1" x14ac:dyDescent="0.15" r="202" spans="1:3">
      <c r="A202" s="22">
        <v>22909</v>
      </c>
      <c r="B202" s="49" t="s">
        <v>2370</v>
      </c>
      <c r="C202" s="48">
        <v>0</v>
      </c>
    </row>
    <row ht="17.0" customHeight="1" x14ac:dyDescent="0.15" r="203" spans="1:3">
      <c r="A203" s="22">
        <v>22960</v>
      </c>
      <c r="B203" s="49" t="s">
        <v>2371</v>
      </c>
      <c r="C203" s="45">
        <f>SUM(C204:C214)</f>
        <v>1477</v>
      </c>
    </row>
    <row ht="17.0" customHeight="1" x14ac:dyDescent="0.15" r="204" spans="1:3">
      <c r="A204" s="22">
        <v>2296001</v>
      </c>
      <c r="B204" s="50" t="s">
        <v>2372</v>
      </c>
      <c r="C204" s="48">
        <v>0</v>
      </c>
    </row>
    <row ht="17.0" customHeight="1" x14ac:dyDescent="0.15" r="205" spans="1:3">
      <c r="A205" s="22">
        <v>2296002</v>
      </c>
      <c r="B205" s="50" t="s">
        <v>2373</v>
      </c>
      <c r="C205" s="48">
        <v>1369</v>
      </c>
    </row>
    <row ht="17.0" customHeight="1" x14ac:dyDescent="0.15" r="206" spans="1:3">
      <c r="A206" s="22">
        <v>2296003</v>
      </c>
      <c r="B206" s="50" t="s">
        <v>2374</v>
      </c>
      <c r="C206" s="48">
        <v>29</v>
      </c>
    </row>
    <row ht="17.0" customHeight="1" x14ac:dyDescent="0.15" r="207" spans="1:3">
      <c r="A207" s="22">
        <v>2296004</v>
      </c>
      <c r="B207" s="50" t="s">
        <v>2375</v>
      </c>
      <c r="C207" s="48">
        <v>16</v>
      </c>
    </row>
    <row ht="17.0" customHeight="1" x14ac:dyDescent="0.15" r="208" spans="1:3">
      <c r="A208" s="22">
        <v>2296005</v>
      </c>
      <c r="B208" s="50" t="s">
        <v>2376</v>
      </c>
      <c r="C208" s="48">
        <v>0</v>
      </c>
    </row>
    <row ht="17.0" customHeight="1" x14ac:dyDescent="0.15" r="209" spans="1:3">
      <c r="A209" s="22">
        <v>2296006</v>
      </c>
      <c r="B209" s="50" t="s">
        <v>2377</v>
      </c>
      <c r="C209" s="48">
        <v>58</v>
      </c>
    </row>
    <row ht="17.0" customHeight="1" x14ac:dyDescent="0.15" r="210" spans="1:3">
      <c r="A210" s="22">
        <v>2296010</v>
      </c>
      <c r="B210" s="50" t="s">
        <v>2378</v>
      </c>
      <c r="C210" s="48">
        <v>0</v>
      </c>
    </row>
    <row ht="17.0" customHeight="1" x14ac:dyDescent="0.15" r="211" spans="1:3">
      <c r="A211" s="22">
        <v>2296011</v>
      </c>
      <c r="B211" s="50" t="s">
        <v>2379</v>
      </c>
      <c r="C211" s="48">
        <v>0</v>
      </c>
    </row>
    <row ht="17.0" customHeight="1" x14ac:dyDescent="0.15" r="212" spans="1:3">
      <c r="A212" s="22">
        <v>2296012</v>
      </c>
      <c r="B212" s="50" t="s">
        <v>2380</v>
      </c>
      <c r="C212" s="48">
        <v>0</v>
      </c>
    </row>
    <row ht="17.0" customHeight="1" x14ac:dyDescent="0.15" r="213" spans="1:3">
      <c r="A213" s="22">
        <v>2296013</v>
      </c>
      <c r="B213" s="50" t="s">
        <v>2381</v>
      </c>
      <c r="C213" s="48">
        <v>5</v>
      </c>
    </row>
    <row ht="17.0" customHeight="1" x14ac:dyDescent="0.15" r="214" spans="1:3">
      <c r="A214" s="22">
        <v>2296099</v>
      </c>
      <c r="B214" s="50" t="s">
        <v>2382</v>
      </c>
      <c r="C214" s="48">
        <v>0</v>
      </c>
    </row>
    <row ht="17.0" customHeight="1" x14ac:dyDescent="0.15" r="215" spans="1:3">
      <c r="A215" s="22">
        <v>232</v>
      </c>
      <c r="B215" s="49" t="s">
        <v>1772</v>
      </c>
      <c r="C215" s="45">
        <f>C216</f>
        <v>5874</v>
      </c>
    </row>
    <row ht="17.0" customHeight="1" x14ac:dyDescent="0.15" r="216" spans="1:3">
      <c r="A216" s="22">
        <v>23204</v>
      </c>
      <c r="B216" s="49" t="s">
        <v>2383</v>
      </c>
      <c r="C216" s="45">
        <f>SUM(C217:C231)</f>
        <v>5874</v>
      </c>
    </row>
    <row ht="17.0" customHeight="1" x14ac:dyDescent="0.15" r="217" spans="1:3">
      <c r="A217" s="22">
        <v>2320401</v>
      </c>
      <c r="B217" s="50" t="s">
        <v>2384</v>
      </c>
      <c r="C217" s="48">
        <v>0</v>
      </c>
    </row>
    <row ht="17.0" customHeight="1" x14ac:dyDescent="0.15" r="218" spans="1:3">
      <c r="A218" s="22">
        <v>2320405</v>
      </c>
      <c r="B218" s="50" t="s">
        <v>2385</v>
      </c>
      <c r="C218" s="48">
        <v>0</v>
      </c>
    </row>
    <row ht="17.0" customHeight="1" x14ac:dyDescent="0.15" r="219" spans="1:3">
      <c r="A219" s="22">
        <v>2320411</v>
      </c>
      <c r="B219" s="50" t="s">
        <v>2386</v>
      </c>
      <c r="C219" s="48">
        <v>1222</v>
      </c>
    </row>
    <row ht="17.0" customHeight="1" x14ac:dyDescent="0.15" r="220" spans="1:3">
      <c r="A220" s="22">
        <v>2320413</v>
      </c>
      <c r="B220" s="50" t="s">
        <v>2387</v>
      </c>
      <c r="C220" s="48">
        <v>0</v>
      </c>
    </row>
    <row ht="17.0" customHeight="1" x14ac:dyDescent="0.15" r="221" spans="1:3">
      <c r="A221" s="22">
        <v>2320414</v>
      </c>
      <c r="B221" s="50" t="s">
        <v>2388</v>
      </c>
      <c r="C221" s="48">
        <v>0</v>
      </c>
    </row>
    <row ht="17.0" customHeight="1" x14ac:dyDescent="0.15" r="222" spans="1:3">
      <c r="A222" s="22">
        <v>2320416</v>
      </c>
      <c r="B222" s="50" t="s">
        <v>2389</v>
      </c>
      <c r="C222" s="48">
        <v>0</v>
      </c>
    </row>
    <row ht="17.0" customHeight="1" x14ac:dyDescent="0.15" r="223" spans="1:3">
      <c r="A223" s="22">
        <v>2320417</v>
      </c>
      <c r="B223" s="50" t="s">
        <v>2390</v>
      </c>
      <c r="C223" s="48">
        <v>0</v>
      </c>
    </row>
    <row ht="17.0" customHeight="1" x14ac:dyDescent="0.15" r="224" spans="1:3">
      <c r="A224" s="22">
        <v>2320418</v>
      </c>
      <c r="B224" s="50" t="s">
        <v>2391</v>
      </c>
      <c r="C224" s="48">
        <v>0</v>
      </c>
    </row>
    <row ht="17.0" customHeight="1" x14ac:dyDescent="0.15" r="225" spans="1:3">
      <c r="A225" s="22">
        <v>2320419</v>
      </c>
      <c r="B225" s="50" t="s">
        <v>2392</v>
      </c>
      <c r="C225" s="48">
        <v>0</v>
      </c>
    </row>
    <row ht="17.0" customHeight="1" x14ac:dyDescent="0.15" r="226" spans="1:3">
      <c r="A226" s="22">
        <v>2320420</v>
      </c>
      <c r="B226" s="50" t="s">
        <v>2393</v>
      </c>
      <c r="C226" s="48">
        <v>0</v>
      </c>
    </row>
    <row ht="17.0" customHeight="1" x14ac:dyDescent="0.15" r="227" spans="1:3">
      <c r="A227" s="22">
        <v>2320431</v>
      </c>
      <c r="B227" s="50" t="s">
        <v>2394</v>
      </c>
      <c r="C227" s="48">
        <v>0</v>
      </c>
    </row>
    <row ht="17.0" customHeight="1" x14ac:dyDescent="0.15" r="228" spans="1:3">
      <c r="A228" s="22">
        <v>2320432</v>
      </c>
      <c r="B228" s="50" t="s">
        <v>2395</v>
      </c>
      <c r="C228" s="48">
        <v>0</v>
      </c>
    </row>
    <row ht="17.0" customHeight="1" x14ac:dyDescent="0.15" r="229" spans="1:3">
      <c r="A229" s="22">
        <v>2320433</v>
      </c>
      <c r="B229" s="50" t="s">
        <v>2396</v>
      </c>
      <c r="C229" s="48">
        <v>0</v>
      </c>
    </row>
    <row ht="17.0" customHeight="1" x14ac:dyDescent="0.15" r="230" spans="1:3">
      <c r="A230" s="22">
        <v>2320498</v>
      </c>
      <c r="B230" s="50" t="s">
        <v>2397</v>
      </c>
      <c r="C230" s="48">
        <v>4652</v>
      </c>
    </row>
    <row ht="17.0" customHeight="1" x14ac:dyDescent="0.15" r="231" spans="1:3">
      <c r="A231" s="22">
        <v>2320499</v>
      </c>
      <c r="B231" s="50" t="s">
        <v>2398</v>
      </c>
      <c r="C231" s="48">
        <v>0</v>
      </c>
    </row>
    <row ht="17.0" customHeight="1" x14ac:dyDescent="0.15" r="232" spans="1:3">
      <c r="A232" s="22">
        <v>233</v>
      </c>
      <c r="B232" s="49" t="s">
        <v>1784</v>
      </c>
      <c r="C232" s="45">
        <f>C233</f>
        <v>20</v>
      </c>
    </row>
    <row ht="17.0" customHeight="1" x14ac:dyDescent="0.15" r="233" spans="1:3">
      <c r="A233" s="22">
        <v>23304</v>
      </c>
      <c r="B233" s="49" t="s">
        <v>2399</v>
      </c>
      <c r="C233" s="45">
        <f>SUM(C234:C248)</f>
        <v>20</v>
      </c>
    </row>
    <row ht="17.0" customHeight="1" x14ac:dyDescent="0.15" r="234" spans="1:3">
      <c r="A234" s="22">
        <v>2330401</v>
      </c>
      <c r="B234" s="50" t="s">
        <v>2400</v>
      </c>
      <c r="C234" s="48">
        <v>0</v>
      </c>
    </row>
    <row ht="17.0" customHeight="1" x14ac:dyDescent="0.15" r="235" spans="1:3">
      <c r="A235" s="22">
        <v>2330405</v>
      </c>
      <c r="B235" s="50" t="s">
        <v>2401</v>
      </c>
      <c r="C235" s="48">
        <v>0</v>
      </c>
    </row>
    <row ht="17.0" customHeight="1" x14ac:dyDescent="0.15" r="236" spans="1:3">
      <c r="A236" s="22">
        <v>2330411</v>
      </c>
      <c r="B236" s="50" t="s">
        <v>2402</v>
      </c>
      <c r="C236" s="48">
        <v>0</v>
      </c>
    </row>
    <row ht="17.0" customHeight="1" x14ac:dyDescent="0.15" r="237" spans="1:3">
      <c r="A237" s="22">
        <v>2330413</v>
      </c>
      <c r="B237" s="50" t="s">
        <v>2403</v>
      </c>
      <c r="C237" s="48">
        <v>0</v>
      </c>
    </row>
    <row ht="17.0" customHeight="1" x14ac:dyDescent="0.15" r="238" spans="1:3">
      <c r="A238" s="22">
        <v>2330414</v>
      </c>
      <c r="B238" s="50" t="s">
        <v>2404</v>
      </c>
      <c r="C238" s="48">
        <v>0</v>
      </c>
    </row>
    <row ht="17.0" customHeight="1" x14ac:dyDescent="0.15" r="239" spans="1:3">
      <c r="A239" s="22">
        <v>2330416</v>
      </c>
      <c r="B239" s="50" t="s">
        <v>2405</v>
      </c>
      <c r="C239" s="48">
        <v>0</v>
      </c>
    </row>
    <row ht="17.0" customHeight="1" x14ac:dyDescent="0.15" r="240" spans="1:3">
      <c r="A240" s="22">
        <v>2330417</v>
      </c>
      <c r="B240" s="50" t="s">
        <v>2406</v>
      </c>
      <c r="C240" s="48">
        <v>0</v>
      </c>
    </row>
    <row ht="17.0" customHeight="1" x14ac:dyDescent="0.15" r="241" spans="1:3">
      <c r="A241" s="22">
        <v>2330418</v>
      </c>
      <c r="B241" s="50" t="s">
        <v>2407</v>
      </c>
      <c r="C241" s="48">
        <v>0</v>
      </c>
    </row>
    <row ht="17.0" customHeight="1" x14ac:dyDescent="0.15" r="242" spans="1:3">
      <c r="A242" s="22">
        <v>2330419</v>
      </c>
      <c r="B242" s="50" t="s">
        <v>2408</v>
      </c>
      <c r="C242" s="48">
        <v>0</v>
      </c>
    </row>
    <row ht="17.0" customHeight="1" x14ac:dyDescent="0.15" r="243" spans="1:3">
      <c r="A243" s="22">
        <v>2330420</v>
      </c>
      <c r="B243" s="50" t="s">
        <v>2409</v>
      </c>
      <c r="C243" s="48">
        <v>0</v>
      </c>
    </row>
    <row ht="17.0" customHeight="1" x14ac:dyDescent="0.15" r="244" spans="1:3">
      <c r="A244" s="22">
        <v>2330431</v>
      </c>
      <c r="B244" s="50" t="s">
        <v>2410</v>
      </c>
      <c r="C244" s="48">
        <v>0</v>
      </c>
    </row>
    <row ht="17.0" customHeight="1" x14ac:dyDescent="0.15" r="245" spans="1:3">
      <c r="A245" s="22">
        <v>2330432</v>
      </c>
      <c r="B245" s="50" t="s">
        <v>2411</v>
      </c>
      <c r="C245" s="48">
        <v>0</v>
      </c>
    </row>
    <row ht="17.0" customHeight="1" x14ac:dyDescent="0.15" r="246" spans="1:3">
      <c r="A246" s="22">
        <v>2330433</v>
      </c>
      <c r="B246" s="50" t="s">
        <v>2412</v>
      </c>
      <c r="C246" s="48">
        <v>0</v>
      </c>
    </row>
    <row ht="17.0" customHeight="1" x14ac:dyDescent="0.15" r="247" spans="1:3">
      <c r="A247" s="22">
        <v>2330498</v>
      </c>
      <c r="B247" s="50" t="s">
        <v>2413</v>
      </c>
      <c r="C247" s="48">
        <v>20</v>
      </c>
    </row>
    <row ht="17.0" customHeight="1" x14ac:dyDescent="0.15" r="248" spans="1:3">
      <c r="A248" s="22">
        <v>2330499</v>
      </c>
      <c r="B248" s="50" t="s">
        <v>2414</v>
      </c>
      <c r="C248" s="48">
        <v>0</v>
      </c>
    </row>
    <row ht="17.0" customHeight="1" x14ac:dyDescent="0.15" r="249" spans="1:3">
      <c r="A249" s="22">
        <v>234</v>
      </c>
      <c r="B249" s="46" t="s">
        <v>2415</v>
      </c>
      <c r="C249" s="45">
        <f>SUM(C250,C263)</f>
        <v>0</v>
      </c>
    </row>
    <row ht="17.0" customHeight="1" x14ac:dyDescent="0.15" r="250" spans="1:3">
      <c r="A250" s="22">
        <v>23401</v>
      </c>
      <c r="B250" s="46" t="s">
        <v>1810</v>
      </c>
      <c r="C250" s="45">
        <f>SUM(C251:C262)</f>
        <v>0</v>
      </c>
    </row>
    <row ht="17.0" customHeight="1" x14ac:dyDescent="0.15" r="251" spans="1:3">
      <c r="A251" s="22">
        <v>2340101</v>
      </c>
      <c r="B251" s="22" t="s">
        <v>2416</v>
      </c>
      <c r="C251" s="48">
        <v>0</v>
      </c>
    </row>
    <row ht="17.0" customHeight="1" x14ac:dyDescent="0.15" r="252" spans="1:3">
      <c r="A252" s="22">
        <v>2340102</v>
      </c>
      <c r="B252" s="22" t="s">
        <v>2417</v>
      </c>
      <c r="C252" s="48">
        <v>0</v>
      </c>
    </row>
    <row ht="17.0" customHeight="1" x14ac:dyDescent="0.15" r="253" spans="1:3">
      <c r="A253" s="22">
        <v>2340103</v>
      </c>
      <c r="B253" s="22" t="s">
        <v>2418</v>
      </c>
      <c r="C253" s="48">
        <v>0</v>
      </c>
    </row>
    <row ht="17.0" customHeight="1" x14ac:dyDescent="0.15" r="254" spans="1:3">
      <c r="A254" s="22">
        <v>2340104</v>
      </c>
      <c r="B254" s="22" t="s">
        <v>2419</v>
      </c>
      <c r="C254" s="48">
        <v>0</v>
      </c>
    </row>
    <row ht="17.0" customHeight="1" x14ac:dyDescent="0.15" r="255" spans="1:3">
      <c r="A255" s="22">
        <v>2340105</v>
      </c>
      <c r="B255" s="22" t="s">
        <v>2420</v>
      </c>
      <c r="C255" s="48">
        <v>0</v>
      </c>
    </row>
    <row ht="17.0" customHeight="1" x14ac:dyDescent="0.15" r="256" spans="1:3">
      <c r="A256" s="22">
        <v>2340106</v>
      </c>
      <c r="B256" s="22" t="s">
        <v>2421</v>
      </c>
      <c r="C256" s="48">
        <v>0</v>
      </c>
    </row>
    <row ht="17.0" customHeight="1" x14ac:dyDescent="0.15" r="257" spans="1:3">
      <c r="A257" s="22">
        <v>2340107</v>
      </c>
      <c r="B257" s="22" t="s">
        <v>2422</v>
      </c>
      <c r="C257" s="48">
        <v>0</v>
      </c>
    </row>
    <row ht="17.0" customHeight="1" x14ac:dyDescent="0.15" r="258" spans="1:3">
      <c r="A258" s="22">
        <v>2340108</v>
      </c>
      <c r="B258" s="22" t="s">
        <v>2423</v>
      </c>
      <c r="C258" s="48">
        <v>0</v>
      </c>
    </row>
    <row ht="17.0" customHeight="1" x14ac:dyDescent="0.15" r="259" spans="1:3">
      <c r="A259" s="22">
        <v>2340109</v>
      </c>
      <c r="B259" s="22" t="s">
        <v>2424</v>
      </c>
      <c r="C259" s="48">
        <v>0</v>
      </c>
    </row>
    <row ht="17.0" customHeight="1" x14ac:dyDescent="0.15" r="260" spans="1:3">
      <c r="A260" s="22">
        <v>2340110</v>
      </c>
      <c r="B260" s="22" t="s">
        <v>2425</v>
      </c>
      <c r="C260" s="48">
        <v>0</v>
      </c>
    </row>
    <row ht="17.0" customHeight="1" x14ac:dyDescent="0.15" r="261" spans="1:3">
      <c r="A261" s="22">
        <v>2340111</v>
      </c>
      <c r="B261" s="22" t="s">
        <v>2426</v>
      </c>
      <c r="C261" s="48">
        <v>0</v>
      </c>
    </row>
    <row ht="17.0" customHeight="1" x14ac:dyDescent="0.15" r="262" spans="1:3">
      <c r="A262" s="22">
        <v>2340199</v>
      </c>
      <c r="B262" s="22" t="s">
        <v>2427</v>
      </c>
      <c r="C262" s="48">
        <v>0</v>
      </c>
    </row>
    <row ht="17.0" customHeight="1" x14ac:dyDescent="0.15" r="263" spans="1:3">
      <c r="A263" s="22">
        <v>23402</v>
      </c>
      <c r="B263" s="46" t="s">
        <v>2428</v>
      </c>
      <c r="C263" s="45">
        <f>SUM(C264:C269)</f>
        <v>0</v>
      </c>
    </row>
    <row ht="17.0" customHeight="1" x14ac:dyDescent="0.15" r="264" spans="1:3">
      <c r="A264" s="22">
        <v>2340201</v>
      </c>
      <c r="B264" s="22" t="s">
        <v>1579</v>
      </c>
      <c r="C264" s="48">
        <v>0</v>
      </c>
    </row>
    <row ht="17.0" customHeight="1" x14ac:dyDescent="0.15" r="265" spans="1:3">
      <c r="A265" s="22">
        <v>2340202</v>
      </c>
      <c r="B265" s="22" t="s">
        <v>1624</v>
      </c>
      <c r="C265" s="48">
        <v>0</v>
      </c>
    </row>
    <row ht="17.0" customHeight="1" x14ac:dyDescent="0.15" r="266" spans="1:3">
      <c r="A266" s="22">
        <v>2340203</v>
      </c>
      <c r="B266" s="22" t="s">
        <v>2429</v>
      </c>
      <c r="C266" s="48">
        <v>0</v>
      </c>
    </row>
    <row ht="17.0" customHeight="1" x14ac:dyDescent="0.15" r="267" spans="1:3">
      <c r="A267" s="22">
        <v>2340204</v>
      </c>
      <c r="B267" s="22" t="s">
        <v>2430</v>
      </c>
      <c r="C267" s="48">
        <v>0</v>
      </c>
    </row>
    <row ht="17.0" customHeight="1" x14ac:dyDescent="0.15" r="268" spans="1:3">
      <c r="A268" s="22">
        <v>2340205</v>
      </c>
      <c r="B268" s="22" t="s">
        <v>2431</v>
      </c>
      <c r="C268" s="48">
        <v>0</v>
      </c>
    </row>
    <row ht="17.0" customHeight="1" x14ac:dyDescent="0.15" r="269" spans="1:3">
      <c r="A269" s="22">
        <v>2340299</v>
      </c>
      <c r="B269" s="22" t="s">
        <v>2432</v>
      </c>
      <c r="C269" s="48">
        <v>0</v>
      </c>
    </row>
  </sheetData>
  <mergeCells count="1">
    <mergeCell ref="A1:C1"/>
  </mergeCells>
  <phoneticPr fontId="0" type="noConversion"/>
  <printOptions gridLines="1"/>
  <pageMargins left="0.7499999887361302" right="0.7499999887361302" top="0.9999999849815069" bottom="0.9999999849815069" header="0.0" footer="0.0"/>
  <pageSetup paperSize="1"/>
  <headerFooter>
    <oddHeader>&amp;L&amp;C&amp;"宋体,常规"&amp;12&amp;A&amp;R</oddHeader>
    <oddFooter>&amp;L&amp;C&amp;"宋体,常规"&amp;12Page &amp;"宋体,常规"&amp;12&amp;P&amp;R</oddFooter>
  </headerFooter>
  <extLst>
    <ext uri="{2D9387EB-5337-4D45-933B-B4D357D02E09}">
      <gutter val="0.0" pos="0"/>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Z33"/>
  <sheetViews>
    <sheetView showGridLines="0" showZeros="0" zoomScaleNormal="100" topLeftCell="A19" workbookViewId="0">
      <selection activeCell="A1" activeCellId="0" sqref="A1:Z1"/>
    </sheetView>
  </sheetViews>
  <sheetFormatPr defaultRowHeight="15.75" customHeight="1" defaultColWidth="9.0" x14ac:dyDescent="0.15"/>
  <cols>
    <col min="1" max="1" width="10.125" customWidth="1"/>
    <col min="2" max="2" width="45.5" customWidth="1"/>
    <col min="3" max="5" width="12.125" customWidth="1"/>
    <col min="6" max="6" width="13.0" customWidth="1"/>
    <col min="7" max="12" width="12.125" customWidth="1"/>
    <col min="13" max="13" width="10.0" customWidth="1"/>
    <col min="14" max="14" width="56.25" customWidth="1"/>
    <col min="15" max="22" width="12.125" customWidth="1"/>
    <col min="23" max="23" width="10.0" customWidth="1"/>
    <col min="24" max="24" width="36.125" customWidth="1"/>
    <col min="25" max="26" width="9.0"/>
  </cols>
  <sheetData>
    <row ht="33.75" customHeight="1" x14ac:dyDescent="0.15" r="1" spans="1:26">
      <c r="A1" s="119" t="s">
        <v>2433</v>
      </c>
    </row>
    <row ht="17.0" customHeight="1" x14ac:dyDescent="0.15" r="2" spans="1:26">
      <c r="A2" s="120" t="s">
        <v>64</v>
      </c>
    </row>
    <row ht="17.0" customHeight="1" x14ac:dyDescent="0.15" r="3" spans="1:26">
      <c r="A3" s="120" t="s">
        <v>771</v>
      </c>
    </row>
    <row s="69" customFormat="1" ht="17.0" customHeight="1" x14ac:dyDescent="0.15" r="4" spans="1:26">
      <c r="A4" s="173" t="s">
        <v>97</v>
      </c>
      <c r="B4" s="173" t="s">
        <v>2434</v>
      </c>
      <c r="C4" s="173" t="s">
        <v>99</v>
      </c>
      <c r="D4" s="173" t="s">
        <v>1861</v>
      </c>
      <c r="E4" s="173" t="s">
        <v>1978</v>
      </c>
      <c r="F4" s="173" t="s">
        <v>2435</v>
      </c>
      <c r="G4" s="173" t="s">
        <v>1985</v>
      </c>
      <c r="H4" s="173" t="s">
        <v>2092</v>
      </c>
      <c r="I4" s="173" t="s">
        <v>1991</v>
      </c>
      <c r="J4" s="173" t="s">
        <v>2004</v>
      </c>
      <c r="K4" s="173" t="s">
        <v>2057</v>
      </c>
      <c r="L4" s="173" t="s">
        <v>2059</v>
      </c>
      <c r="M4" s="173" t="s">
        <v>97</v>
      </c>
      <c r="N4" s="173" t="s">
        <v>2436</v>
      </c>
      <c r="O4" s="173" t="s">
        <v>99</v>
      </c>
      <c r="P4" s="173" t="s">
        <v>1862</v>
      </c>
      <c r="Q4" s="173" t="s">
        <v>1979</v>
      </c>
      <c r="R4" s="173" t="s">
        <v>1987</v>
      </c>
      <c r="S4" s="173" t="s">
        <v>1992</v>
      </c>
      <c r="T4" s="173" t="s">
        <v>2005</v>
      </c>
      <c r="U4" s="173" t="s">
        <v>2060</v>
      </c>
      <c r="V4" s="173" t="s">
        <v>2058</v>
      </c>
      <c r="W4" s="173" t="s">
        <v>97</v>
      </c>
      <c r="X4" s="173" t="s">
        <v>2437</v>
      </c>
      <c r="Y4" s="173" t="s">
        <v>2438</v>
      </c>
      <c r="Z4" s="173" t="s">
        <v>2062</v>
      </c>
    </row>
    <row s="69" customFormat="1" ht="17.0" customHeight="1" x14ac:dyDescent="0.15" r="5" spans="1:26">
      <c r="A5" s="173"/>
      <c r="B5" s="173"/>
      <c r="C5" s="173"/>
      <c r="D5" s="173"/>
      <c r="E5" s="173"/>
      <c r="F5" s="173"/>
      <c r="G5" s="173"/>
      <c r="H5" s="173"/>
      <c r="I5" s="173"/>
      <c r="J5" s="173"/>
      <c r="K5" s="173"/>
      <c r="L5" s="173"/>
      <c r="M5" s="173"/>
      <c r="N5" s="173"/>
      <c r="O5" s="173"/>
      <c r="P5" s="173"/>
      <c r="Q5" s="173"/>
      <c r="R5" s="173"/>
      <c r="S5" s="173"/>
      <c r="T5" s="173"/>
      <c r="U5" s="173"/>
      <c r="V5" s="173"/>
      <c r="W5" s="173"/>
      <c r="X5" s="173"/>
      <c r="Y5" s="173"/>
      <c r="Z5" s="173"/>
    </row>
    <row ht="17.25" customHeight="1" x14ac:dyDescent="0.15" r="6" spans="1:26">
      <c r="A6" s="22"/>
      <c r="B6" s="44" t="s">
        <v>2132</v>
      </c>
      <c r="C6" s="45">
        <f>SUM(C7:C32)</f>
        <v>9874</v>
      </c>
      <c r="D6" s="45">
        <f>SUM(D7:D32)</f>
        <v>1718</v>
      </c>
      <c r="E6" s="45">
        <f>SUM(E7:E32)</f>
        <v>0</v>
      </c>
      <c r="F6" s="45">
        <f>SUM(F7:F32)</f>
        <v>0</v>
      </c>
      <c r="G6" s="45">
        <f>SUM(G7:G32)</f>
        <v>1292</v>
      </c>
      <c r="H6" s="45">
        <f>SUM(H7:H32)</f>
        <v>4672</v>
      </c>
      <c r="I6" s="45">
        <f>SUM(I7:I32)</f>
        <v>0</v>
      </c>
      <c r="J6" s="45">
        <f>SUM(J7:J32)</f>
        <v>23090</v>
      </c>
      <c r="K6" s="45">
        <f>SUM(K7:K32)</f>
        <v>0</v>
      </c>
      <c r="L6" s="45">
        <f>SUM(L7:L32)</f>
        <v>0</v>
      </c>
      <c r="M6" s="22"/>
      <c r="N6" s="44" t="s">
        <v>2203</v>
      </c>
      <c r="O6" s="45">
        <f>SUM(O7:O32)</f>
        <v>35529</v>
      </c>
      <c r="P6" s="45">
        <f>SUM(P7:P32)</f>
        <v>0</v>
      </c>
      <c r="Q6" s="45">
        <f>SUM(Q7:Q32)</f>
        <v>98</v>
      </c>
      <c r="R6" s="45">
        <f>SUM(R7:R32)</f>
        <v>138</v>
      </c>
      <c r="S6" s="45">
        <f>SUM(S7:S32)</f>
        <v>4192</v>
      </c>
      <c r="T6" s="45">
        <f>SUM(T7:T32)</f>
        <v>0</v>
      </c>
      <c r="U6" s="45">
        <f>SUM(U7:U32)</f>
        <v>0</v>
      </c>
      <c r="V6" s="45">
        <f>SUM(V7:V32)</f>
        <v>0</v>
      </c>
      <c r="W6" s="22"/>
      <c r="X6" s="44" t="s">
        <v>2439</v>
      </c>
      <c r="Y6" s="45">
        <f>SUM(Y7:Y32)</f>
        <v>0</v>
      </c>
      <c r="Z6" s="45">
        <f>SUM(C6:L6)-SUM(O6:V6)-Y6</f>
        <v>689</v>
      </c>
    </row>
    <row ht="17.25" customHeight="1" x14ac:dyDescent="0.15" r="7" spans="1:26">
      <c r="A7" s="22">
        <v>1030166</v>
      </c>
      <c r="B7" s="22" t="s">
        <v>2440</v>
      </c>
      <c r="C7" s="45">
        <f>L08!C39</f>
        <v>0</v>
      </c>
      <c r="D7" s="53">
        <v>0</v>
      </c>
      <c r="E7" s="53">
        <v>0</v>
      </c>
      <c r="F7" s="47">
        <v>0</v>
      </c>
      <c r="G7" s="47">
        <v>0</v>
      </c>
      <c r="H7" s="48">
        <v>0</v>
      </c>
      <c r="I7" s="48">
        <v>0</v>
      </c>
      <c r="J7" s="53">
        <v>0</v>
      </c>
      <c r="K7" s="53">
        <v>0</v>
      </c>
      <c r="L7" s="53">
        <v>0</v>
      </c>
      <c r="M7" s="22">
        <v>20610</v>
      </c>
      <c r="N7" s="22" t="s">
        <v>2441</v>
      </c>
      <c r="O7" s="45">
        <f>L09!C7</f>
        <v>0</v>
      </c>
      <c r="P7" s="53">
        <v>0</v>
      </c>
      <c r="Q7" s="53">
        <v>0</v>
      </c>
      <c r="R7" s="48">
        <v>0</v>
      </c>
      <c r="S7" s="48">
        <v>0</v>
      </c>
      <c r="T7" s="53">
        <v>0</v>
      </c>
      <c r="U7" s="53">
        <v>0</v>
      </c>
      <c r="V7" s="53">
        <v>0</v>
      </c>
      <c r="W7" s="22">
        <v>1030166</v>
      </c>
      <c r="X7" s="22" t="s">
        <v>2442</v>
      </c>
      <c r="Y7" s="48">
        <v>0</v>
      </c>
      <c r="Z7" s="45">
        <f>SUM(C7:L7)-SUM(O7:V7)-Y7</f>
        <v>0</v>
      </c>
    </row>
    <row ht="17.25" customHeight="1" x14ac:dyDescent="0.15" r="8" spans="1:26">
      <c r="A8" s="22"/>
      <c r="B8" s="22" t="s">
        <v>2443</v>
      </c>
      <c r="C8" s="45">
        <f>L08!C14+L08!C58</f>
        <v>0</v>
      </c>
      <c r="D8" s="53">
        <v>0</v>
      </c>
      <c r="E8" s="53">
        <v>0</v>
      </c>
      <c r="F8" s="47">
        <v>0</v>
      </c>
      <c r="G8" s="47">
        <v>0</v>
      </c>
      <c r="H8" s="48">
        <v>0</v>
      </c>
      <c r="I8" s="48">
        <v>0</v>
      </c>
      <c r="J8" s="53">
        <v>0</v>
      </c>
      <c r="K8" s="53">
        <v>0</v>
      </c>
      <c r="L8" s="53">
        <v>0</v>
      </c>
      <c r="M8" s="22"/>
      <c r="N8" s="22" t="s">
        <v>2444</v>
      </c>
      <c r="O8" s="45">
        <f>L09!C15+L09!C27+L09!C218+L09!C235</f>
        <v>0</v>
      </c>
      <c r="P8" s="53">
        <v>0</v>
      </c>
      <c r="Q8" s="53">
        <v>0</v>
      </c>
      <c r="R8" s="48">
        <v>0</v>
      </c>
      <c r="S8" s="48">
        <v>0</v>
      </c>
      <c r="T8" s="53">
        <v>0</v>
      </c>
      <c r="U8" s="53">
        <v>0</v>
      </c>
      <c r="V8" s="53">
        <v>0</v>
      </c>
      <c r="W8" s="22"/>
      <c r="X8" s="22" t="s">
        <v>2445</v>
      </c>
      <c r="Y8" s="48">
        <v>0</v>
      </c>
      <c r="Z8" s="45">
        <f>SUM(C8:L8)-SUM(O8:V8)-Y8</f>
        <v>0</v>
      </c>
    </row>
    <row ht="17.25" customHeight="1" x14ac:dyDescent="0.15" r="9" spans="1:26">
      <c r="A9" s="22">
        <v>1030121</v>
      </c>
      <c r="B9" s="22" t="s">
        <v>2446</v>
      </c>
      <c r="C9" s="45">
        <f>L08!C13</f>
        <v>0</v>
      </c>
      <c r="D9" s="53">
        <v>0</v>
      </c>
      <c r="E9" s="53">
        <v>0</v>
      </c>
      <c r="F9" s="47">
        <v>0</v>
      </c>
      <c r="G9" s="47">
        <v>-7</v>
      </c>
      <c r="H9" s="48">
        <v>0</v>
      </c>
      <c r="I9" s="48">
        <v>0</v>
      </c>
      <c r="J9" s="53">
        <v>0</v>
      </c>
      <c r="K9" s="53">
        <v>0</v>
      </c>
      <c r="L9" s="53">
        <v>0</v>
      </c>
      <c r="M9" s="22">
        <v>20709</v>
      </c>
      <c r="N9" s="22" t="s">
        <v>2447</v>
      </c>
      <c r="O9" s="45">
        <f>L09!C21</f>
        <v>0</v>
      </c>
      <c r="P9" s="53">
        <v>0</v>
      </c>
      <c r="Q9" s="53">
        <v>0</v>
      </c>
      <c r="R9" s="48">
        <v>0</v>
      </c>
      <c r="S9" s="48">
        <v>0</v>
      </c>
      <c r="T9" s="53">
        <v>0</v>
      </c>
      <c r="U9" s="53">
        <v>0</v>
      </c>
      <c r="V9" s="53">
        <v>0</v>
      </c>
      <c r="W9" s="22">
        <v>1030121</v>
      </c>
      <c r="X9" s="22" t="s">
        <v>2448</v>
      </c>
      <c r="Y9" s="48">
        <v>0</v>
      </c>
      <c r="Z9" s="45">
        <f>SUM(C9:L9)-SUM(O9:V9)-Y9</f>
        <v>-7</v>
      </c>
    </row>
    <row ht="17.25" customHeight="1" x14ac:dyDescent="0.15" r="10" spans="1:26">
      <c r="A10" s="22">
        <v>1030149</v>
      </c>
      <c r="B10" s="22" t="s">
        <v>2449</v>
      </c>
      <c r="C10" s="45">
        <f>L08!C23</f>
        <v>0</v>
      </c>
      <c r="D10" s="53">
        <v>170</v>
      </c>
      <c r="E10" s="53">
        <v>0</v>
      </c>
      <c r="F10" s="47">
        <v>0</v>
      </c>
      <c r="G10" s="47">
        <v>64</v>
      </c>
      <c r="H10" s="48">
        <v>0</v>
      </c>
      <c r="I10" s="48">
        <v>0</v>
      </c>
      <c r="J10" s="53">
        <v>0</v>
      </c>
      <c r="K10" s="53">
        <v>0</v>
      </c>
      <c r="L10" s="53">
        <v>0</v>
      </c>
      <c r="M10" s="22">
        <v>20822</v>
      </c>
      <c r="N10" s="22" t="s">
        <v>2450</v>
      </c>
      <c r="O10" s="45">
        <f>L09!C31</f>
        <v>234</v>
      </c>
      <c r="P10" s="53">
        <v>0</v>
      </c>
      <c r="Q10" s="53">
        <v>0</v>
      </c>
      <c r="R10" s="48">
        <v>0</v>
      </c>
      <c r="S10" s="48">
        <v>0</v>
      </c>
      <c r="T10" s="53">
        <v>0</v>
      </c>
      <c r="U10" s="53">
        <v>0</v>
      </c>
      <c r="V10" s="53">
        <v>0</v>
      </c>
      <c r="W10" s="22">
        <v>1030149</v>
      </c>
      <c r="X10" s="22" t="s">
        <v>2451</v>
      </c>
      <c r="Y10" s="48">
        <v>0</v>
      </c>
      <c r="Z10" s="45">
        <f>SUM(C10:L10)-SUM(O10:V10)-Y10</f>
        <v>0</v>
      </c>
    </row>
    <row ht="17.25" customHeight="1" x14ac:dyDescent="0.15" r="11" spans="1:26">
      <c r="A11" s="22"/>
      <c r="B11" s="22" t="s">
        <v>2452</v>
      </c>
      <c r="C11" s="45">
        <f>L08!C34+L08!C66</f>
        <v>0</v>
      </c>
      <c r="D11" s="53">
        <v>0</v>
      </c>
      <c r="E11" s="53">
        <v>0</v>
      </c>
      <c r="F11" s="47">
        <v>0</v>
      </c>
      <c r="G11" s="47">
        <v>0</v>
      </c>
      <c r="H11" s="48">
        <v>0</v>
      </c>
      <c r="I11" s="48">
        <v>0</v>
      </c>
      <c r="J11" s="53">
        <v>0</v>
      </c>
      <c r="K11" s="53">
        <v>0</v>
      </c>
      <c r="L11" s="53">
        <v>0</v>
      </c>
      <c r="M11" s="22"/>
      <c r="N11" s="22" t="s">
        <v>2453</v>
      </c>
      <c r="O11" s="45">
        <f>L09!C35+L09!C39+L09!C223+L09!C240</f>
        <v>0</v>
      </c>
      <c r="P11" s="53">
        <v>0</v>
      </c>
      <c r="Q11" s="53">
        <v>0</v>
      </c>
      <c r="R11" s="48">
        <v>0</v>
      </c>
      <c r="S11" s="48">
        <v>0</v>
      </c>
      <c r="T11" s="53">
        <v>0</v>
      </c>
      <c r="U11" s="53">
        <v>0</v>
      </c>
      <c r="V11" s="53">
        <v>0</v>
      </c>
      <c r="W11" s="22"/>
      <c r="X11" s="22" t="s">
        <v>2454</v>
      </c>
      <c r="Y11" s="48">
        <v>0</v>
      </c>
      <c r="Z11" s="45">
        <f>SUM(C11:L11)-SUM(O11:V11)-Y11</f>
        <v>0</v>
      </c>
    </row>
    <row ht="17.25" customHeight="1" x14ac:dyDescent="0.15" r="12" spans="1:26">
      <c r="A12" s="22">
        <v>1030168</v>
      </c>
      <c r="B12" s="22" t="s">
        <v>2455</v>
      </c>
      <c r="C12" s="45">
        <f>L08!C40</f>
        <v>0</v>
      </c>
      <c r="D12" s="53">
        <v>0</v>
      </c>
      <c r="E12" s="53">
        <v>0</v>
      </c>
      <c r="F12" s="47">
        <v>0</v>
      </c>
      <c r="G12" s="47">
        <v>0</v>
      </c>
      <c r="H12" s="48">
        <v>0</v>
      </c>
      <c r="I12" s="48">
        <v>0</v>
      </c>
      <c r="J12" s="53">
        <v>0</v>
      </c>
      <c r="K12" s="53">
        <v>0</v>
      </c>
      <c r="L12" s="53">
        <v>0</v>
      </c>
      <c r="M12" s="22">
        <v>21160</v>
      </c>
      <c r="N12" s="22" t="s">
        <v>2456</v>
      </c>
      <c r="O12" s="45">
        <f>L09!C43</f>
        <v>0</v>
      </c>
      <c r="P12" s="53">
        <v>0</v>
      </c>
      <c r="Q12" s="53">
        <v>0</v>
      </c>
      <c r="R12" s="48">
        <v>0</v>
      </c>
      <c r="S12" s="48">
        <v>0</v>
      </c>
      <c r="T12" s="53">
        <v>0</v>
      </c>
      <c r="U12" s="53">
        <v>0</v>
      </c>
      <c r="V12" s="53">
        <v>0</v>
      </c>
      <c r="W12" s="22">
        <v>1030168</v>
      </c>
      <c r="X12" s="22" t="s">
        <v>2457</v>
      </c>
      <c r="Y12" s="48">
        <v>0</v>
      </c>
      <c r="Z12" s="45">
        <f>SUM(C12:L12)-SUM(O12:V12)-Y12</f>
        <v>0</v>
      </c>
    </row>
    <row ht="17.25" customHeight="1" x14ac:dyDescent="0.15" r="13" spans="1:26">
      <c r="A13" s="22">
        <v>1030175</v>
      </c>
      <c r="B13" s="22" t="s">
        <v>2458</v>
      </c>
      <c r="C13" s="45">
        <f>L08!C42</f>
        <v>0</v>
      </c>
      <c r="D13" s="53">
        <v>0</v>
      </c>
      <c r="E13" s="53">
        <v>0</v>
      </c>
      <c r="F13" s="47">
        <v>0</v>
      </c>
      <c r="G13" s="47">
        <v>0</v>
      </c>
      <c r="H13" s="48">
        <v>0</v>
      </c>
      <c r="I13" s="48">
        <v>0</v>
      </c>
      <c r="J13" s="53">
        <v>0</v>
      </c>
      <c r="K13" s="53">
        <v>0</v>
      </c>
      <c r="L13" s="53">
        <v>0</v>
      </c>
      <c r="M13" s="22">
        <v>21161</v>
      </c>
      <c r="N13" s="22" t="s">
        <v>2459</v>
      </c>
      <c r="O13" s="45">
        <f>L09!C48</f>
        <v>0</v>
      </c>
      <c r="P13" s="53">
        <v>0</v>
      </c>
      <c r="Q13" s="53">
        <v>0</v>
      </c>
      <c r="R13" s="48">
        <v>0</v>
      </c>
      <c r="S13" s="48">
        <v>0</v>
      </c>
      <c r="T13" s="53">
        <v>0</v>
      </c>
      <c r="U13" s="53">
        <v>0</v>
      </c>
      <c r="V13" s="53">
        <v>0</v>
      </c>
      <c r="W13" s="22">
        <v>1030175</v>
      </c>
      <c r="X13" s="22" t="s">
        <v>2460</v>
      </c>
      <c r="Y13" s="48">
        <v>0</v>
      </c>
      <c r="Z13" s="45">
        <f>SUM(C13:L13)-SUM(O13:V13)-Y13</f>
        <v>0</v>
      </c>
    </row>
    <row ht="17.25" customHeight="1" x14ac:dyDescent="0.15" r="14" spans="1:26">
      <c r="A14" s="22"/>
      <c r="B14" s="22" t="s">
        <v>2461</v>
      </c>
      <c r="C14" s="48">
        <v>8493</v>
      </c>
      <c r="D14" s="53">
        <v>295</v>
      </c>
      <c r="E14" s="53">
        <v>0</v>
      </c>
      <c r="F14" s="47">
        <v>0</v>
      </c>
      <c r="G14" s="47">
        <v>85</v>
      </c>
      <c r="H14" s="48">
        <v>0</v>
      </c>
      <c r="I14" s="48">
        <v>0</v>
      </c>
      <c r="J14" s="53">
        <v>2500</v>
      </c>
      <c r="K14" s="53">
        <v>0</v>
      </c>
      <c r="L14" s="53">
        <v>0</v>
      </c>
      <c r="M14" s="22"/>
      <c r="N14" s="22" t="s">
        <v>2462</v>
      </c>
      <c r="O14" s="48">
        <v>6893</v>
      </c>
      <c r="P14" s="53">
        <v>0</v>
      </c>
      <c r="Q14" s="53">
        <v>0</v>
      </c>
      <c r="R14" s="48">
        <v>0</v>
      </c>
      <c r="S14" s="48">
        <v>4192</v>
      </c>
      <c r="T14" s="53">
        <v>0</v>
      </c>
      <c r="U14" s="53">
        <v>0</v>
      </c>
      <c r="V14" s="53">
        <v>0</v>
      </c>
      <c r="W14" s="22"/>
      <c r="X14" s="22" t="s">
        <v>2463</v>
      </c>
      <c r="Y14" s="48">
        <v>0</v>
      </c>
      <c r="Z14" s="45">
        <f>SUM(C14:L14)-SUM(O14:V14)-Y14</f>
        <v>288</v>
      </c>
    </row>
    <row ht="17.25" customHeight="1" x14ac:dyDescent="0.15" r="15" spans="1:26">
      <c r="A15" s="22"/>
      <c r="B15" s="22" t="s">
        <v>2464</v>
      </c>
      <c r="C15" s="45">
        <f>L08!C15+L08!C17+L08!C59-C14</f>
        <v>979</v>
      </c>
      <c r="D15" s="53">
        <v>0</v>
      </c>
      <c r="E15" s="53">
        <v>0</v>
      </c>
      <c r="F15" s="47">
        <v>0</v>
      </c>
      <c r="G15" s="47">
        <v>418</v>
      </c>
      <c r="H15" s="48">
        <v>0</v>
      </c>
      <c r="I15" s="48">
        <v>0</v>
      </c>
      <c r="J15" s="53">
        <v>0</v>
      </c>
      <c r="K15" s="53">
        <v>0</v>
      </c>
      <c r="L15" s="53">
        <v>0</v>
      </c>
      <c r="M15" s="22"/>
      <c r="N15" s="22" t="s">
        <v>2465</v>
      </c>
      <c r="O15" s="45">
        <f>L09!C54+L09!C70+L09!C85+L09!C89+L09!C102+L09!C219+L09!C227+L09!C229+L09!C236+L09!C244+L09!C246-O14</f>
        <v>1394</v>
      </c>
      <c r="P15" s="53">
        <v>0</v>
      </c>
      <c r="Q15" s="53">
        <v>0</v>
      </c>
      <c r="R15" s="48">
        <v>0</v>
      </c>
      <c r="S15" s="48">
        <v>0</v>
      </c>
      <c r="T15" s="53">
        <v>0</v>
      </c>
      <c r="U15" s="53">
        <v>0</v>
      </c>
      <c r="V15" s="53">
        <v>0</v>
      </c>
      <c r="W15" s="22"/>
      <c r="X15" s="22" t="s">
        <v>2466</v>
      </c>
      <c r="Y15" s="48">
        <v>0</v>
      </c>
      <c r="Z15" s="45">
        <f>SUM(C15:L15)-SUM(O15:V15)-Y15</f>
        <v>3</v>
      </c>
    </row>
    <row ht="17.25" customHeight="1" x14ac:dyDescent="0.15" r="16" spans="1:26">
      <c r="A16" s="22"/>
      <c r="B16" s="22" t="s">
        <v>2467</v>
      </c>
      <c r="C16" s="45">
        <f>L08!C16+L08!C63</f>
        <v>189</v>
      </c>
      <c r="D16" s="53">
        <v>0</v>
      </c>
      <c r="E16" s="53">
        <v>0</v>
      </c>
      <c r="F16" s="47">
        <v>0</v>
      </c>
      <c r="G16" s="47">
        <v>138</v>
      </c>
      <c r="H16" s="48">
        <v>0</v>
      </c>
      <c r="I16" s="48">
        <v>0</v>
      </c>
      <c r="J16" s="53">
        <v>0</v>
      </c>
      <c r="K16" s="53">
        <v>0</v>
      </c>
      <c r="L16" s="53">
        <v>0</v>
      </c>
      <c r="M16" s="22"/>
      <c r="N16" s="22" t="s">
        <v>2468</v>
      </c>
      <c r="O16" s="45">
        <f>L09!C74+L09!C220+L09!C237</f>
        <v>183</v>
      </c>
      <c r="P16" s="53">
        <v>0</v>
      </c>
      <c r="Q16" s="53">
        <v>98</v>
      </c>
      <c r="R16" s="48">
        <v>0</v>
      </c>
      <c r="S16" s="48">
        <v>0</v>
      </c>
      <c r="T16" s="53">
        <v>0</v>
      </c>
      <c r="U16" s="53">
        <v>0</v>
      </c>
      <c r="V16" s="53">
        <v>0</v>
      </c>
      <c r="W16" s="22"/>
      <c r="X16" s="22" t="s">
        <v>2469</v>
      </c>
      <c r="Y16" s="48">
        <v>0</v>
      </c>
      <c r="Z16" s="45">
        <f>SUM(C16:L16)-SUM(O16:V16)-Y16</f>
        <v>46</v>
      </c>
    </row>
    <row ht="17.25" customHeight="1" x14ac:dyDescent="0.15" r="17" spans="1:26">
      <c r="A17" s="22"/>
      <c r="B17" s="22" t="s">
        <v>2470</v>
      </c>
      <c r="C17" s="45">
        <f>L08!C33+L08!C65</f>
        <v>133</v>
      </c>
      <c r="D17" s="53">
        <v>0</v>
      </c>
      <c r="E17" s="53">
        <v>0</v>
      </c>
      <c r="F17" s="47">
        <v>0</v>
      </c>
      <c r="G17" s="47">
        <v>42</v>
      </c>
      <c r="H17" s="48">
        <v>0</v>
      </c>
      <c r="I17" s="48">
        <v>0</v>
      </c>
      <c r="J17" s="53">
        <v>0</v>
      </c>
      <c r="K17" s="53">
        <v>0</v>
      </c>
      <c r="L17" s="53">
        <v>0</v>
      </c>
      <c r="M17" s="22"/>
      <c r="N17" s="22" t="s">
        <v>2471</v>
      </c>
      <c r="O17" s="45">
        <f>L09!C75+L09!C93+L09!C222+L09!C239</f>
        <v>50</v>
      </c>
      <c r="P17" s="53">
        <v>0</v>
      </c>
      <c r="Q17" s="53">
        <v>0</v>
      </c>
      <c r="R17" s="48">
        <v>86</v>
      </c>
      <c r="S17" s="48">
        <v>0</v>
      </c>
      <c r="T17" s="53">
        <v>0</v>
      </c>
      <c r="U17" s="53">
        <v>0</v>
      </c>
      <c r="V17" s="53">
        <v>0</v>
      </c>
      <c r="W17" s="22"/>
      <c r="X17" s="22" t="s">
        <v>2472</v>
      </c>
      <c r="Y17" s="48">
        <v>0</v>
      </c>
      <c r="Z17" s="45">
        <f>SUM(C17:L17)-SUM(O17:V17)-Y17</f>
        <v>39</v>
      </c>
    </row>
    <row ht="17.25" customHeight="1" x14ac:dyDescent="0.15" r="18" spans="1:26">
      <c r="A18" s="22"/>
      <c r="B18" s="22" t="s">
        <v>2473</v>
      </c>
      <c r="C18" s="45">
        <f>L08!C45+L08!C71</f>
        <v>80</v>
      </c>
      <c r="D18" s="53">
        <v>0</v>
      </c>
      <c r="E18" s="53">
        <v>0</v>
      </c>
      <c r="F18" s="47">
        <v>0</v>
      </c>
      <c r="G18" s="47">
        <v>0</v>
      </c>
      <c r="H18" s="48">
        <v>0</v>
      </c>
      <c r="I18" s="48">
        <v>0</v>
      </c>
      <c r="J18" s="53">
        <v>0</v>
      </c>
      <c r="K18" s="53">
        <v>0</v>
      </c>
      <c r="L18" s="53">
        <v>0</v>
      </c>
      <c r="M18" s="22"/>
      <c r="N18" s="22" t="s">
        <v>2474</v>
      </c>
      <c r="O18" s="45">
        <f>L09!C81+L09!C99+L09!C226+L09!C243</f>
        <v>4</v>
      </c>
      <c r="P18" s="53">
        <v>0</v>
      </c>
      <c r="Q18" s="53">
        <v>0</v>
      </c>
      <c r="R18" s="48">
        <v>52</v>
      </c>
      <c r="S18" s="48">
        <v>0</v>
      </c>
      <c r="T18" s="53">
        <v>0</v>
      </c>
      <c r="U18" s="53">
        <v>0</v>
      </c>
      <c r="V18" s="53">
        <v>0</v>
      </c>
      <c r="W18" s="22"/>
      <c r="X18" s="22" t="s">
        <v>2475</v>
      </c>
      <c r="Y18" s="48">
        <v>0</v>
      </c>
      <c r="Z18" s="45">
        <f>SUM(C18:L18)-SUM(O18:V18)-Y18</f>
        <v>24</v>
      </c>
    </row>
    <row ht="17.25" customHeight="1" x14ac:dyDescent="0.15" r="19" spans="1:26">
      <c r="A19" s="22"/>
      <c r="B19" s="22" t="s">
        <v>2476</v>
      </c>
      <c r="C19" s="45">
        <f>L08!C24+L08!C64</f>
        <v>0</v>
      </c>
      <c r="D19" s="53">
        <v>0</v>
      </c>
      <c r="E19" s="53">
        <v>0</v>
      </c>
      <c r="F19" s="47">
        <v>0</v>
      </c>
      <c r="G19" s="47">
        <v>0</v>
      </c>
      <c r="H19" s="48">
        <v>0</v>
      </c>
      <c r="I19" s="48">
        <v>0</v>
      </c>
      <c r="J19" s="53">
        <v>0</v>
      </c>
      <c r="K19" s="53">
        <v>0</v>
      </c>
      <c r="L19" s="53">
        <v>0</v>
      </c>
      <c r="M19" s="22"/>
      <c r="N19" s="22" t="s">
        <v>2477</v>
      </c>
      <c r="O19" s="45">
        <f>L09!C112+L09!C127+L09!C221+L09!C238</f>
        <v>0</v>
      </c>
      <c r="P19" s="53">
        <v>0</v>
      </c>
      <c r="Q19" s="53">
        <v>0</v>
      </c>
      <c r="R19" s="48">
        <v>0</v>
      </c>
      <c r="S19" s="48">
        <v>0</v>
      </c>
      <c r="T19" s="53">
        <v>0</v>
      </c>
      <c r="U19" s="53">
        <v>0</v>
      </c>
      <c r="V19" s="53">
        <v>0</v>
      </c>
      <c r="W19" s="22"/>
      <c r="X19" s="22" t="s">
        <v>2478</v>
      </c>
      <c r="Y19" s="48">
        <v>0</v>
      </c>
      <c r="Z19" s="45">
        <f>SUM(C19:L19)-SUM(O19:V19)-Y19</f>
        <v>0</v>
      </c>
    </row>
    <row ht="17.25" customHeight="1" x14ac:dyDescent="0.15" r="20" spans="1:26">
      <c r="A20" s="22">
        <v>1030152</v>
      </c>
      <c r="B20" s="22" t="s">
        <v>2479</v>
      </c>
      <c r="C20" s="45">
        <f>L08!C27</f>
        <v>0</v>
      </c>
      <c r="D20" s="53">
        <v>0</v>
      </c>
      <c r="E20" s="53">
        <v>0</v>
      </c>
      <c r="F20" s="47">
        <v>0</v>
      </c>
      <c r="G20" s="47">
        <v>0</v>
      </c>
      <c r="H20" s="48">
        <v>0</v>
      </c>
      <c r="I20" s="48">
        <v>0</v>
      </c>
      <c r="J20" s="53">
        <v>0</v>
      </c>
      <c r="K20" s="53">
        <v>0</v>
      </c>
      <c r="L20" s="53">
        <v>0</v>
      </c>
      <c r="M20" s="22">
        <v>21367</v>
      </c>
      <c r="N20" s="22" t="s">
        <v>2480</v>
      </c>
      <c r="O20" s="45">
        <f>L09!C117</f>
        <v>0</v>
      </c>
      <c r="P20" s="53">
        <v>0</v>
      </c>
      <c r="Q20" s="53">
        <v>0</v>
      </c>
      <c r="R20" s="48">
        <v>0</v>
      </c>
      <c r="S20" s="48">
        <v>0</v>
      </c>
      <c r="T20" s="53">
        <v>0</v>
      </c>
      <c r="U20" s="53">
        <v>0</v>
      </c>
      <c r="V20" s="53">
        <v>0</v>
      </c>
      <c r="W20" s="22">
        <v>1030152</v>
      </c>
      <c r="X20" s="22" t="s">
        <v>2481</v>
      </c>
      <c r="Y20" s="48">
        <v>0</v>
      </c>
      <c r="Z20" s="45">
        <f>SUM(C20:L20)-SUM(O20:V20)-Y20</f>
        <v>0</v>
      </c>
    </row>
    <row ht="17.25" customHeight="1" x14ac:dyDescent="0.15" r="21" spans="1:26">
      <c r="A21" s="22"/>
      <c r="B21" s="22" t="s">
        <v>2482</v>
      </c>
      <c r="C21" s="45">
        <f>L08!C35+L08!C67</f>
        <v>0</v>
      </c>
      <c r="D21" s="53">
        <v>0</v>
      </c>
      <c r="E21" s="53">
        <v>0</v>
      </c>
      <c r="F21" s="47">
        <v>0</v>
      </c>
      <c r="G21" s="47">
        <v>0</v>
      </c>
      <c r="H21" s="48">
        <v>0</v>
      </c>
      <c r="I21" s="48">
        <v>0</v>
      </c>
      <c r="J21" s="53">
        <v>0</v>
      </c>
      <c r="K21" s="53">
        <v>0</v>
      </c>
      <c r="L21" s="53">
        <v>0</v>
      </c>
      <c r="M21" s="22"/>
      <c r="N21" s="22" t="s">
        <v>2483</v>
      </c>
      <c r="O21" s="45">
        <f>L09!C122+L09!C130+L09!C224+L09!C241</f>
        <v>0</v>
      </c>
      <c r="P21" s="53">
        <v>0</v>
      </c>
      <c r="Q21" s="53">
        <v>0</v>
      </c>
      <c r="R21" s="48">
        <v>0</v>
      </c>
      <c r="S21" s="48">
        <v>0</v>
      </c>
      <c r="T21" s="53">
        <v>0</v>
      </c>
      <c r="U21" s="53">
        <v>0</v>
      </c>
      <c r="V21" s="53">
        <v>0</v>
      </c>
      <c r="W21" s="22"/>
      <c r="X21" s="22" t="s">
        <v>2484</v>
      </c>
      <c r="Y21" s="48">
        <v>0</v>
      </c>
      <c r="Z21" s="45">
        <f>SUM(C21:L21)-SUM(O21:V21)-Y21</f>
        <v>0</v>
      </c>
    </row>
    <row ht="17.25" customHeight="1" x14ac:dyDescent="0.15" r="22" spans="1:26">
      <c r="A22" s="22"/>
      <c r="B22" s="22" t="s">
        <v>2485</v>
      </c>
      <c r="C22" s="45">
        <f>L08!C12+L08!C57</f>
        <v>0</v>
      </c>
      <c r="D22" s="53">
        <v>0</v>
      </c>
      <c r="E22" s="53">
        <v>0</v>
      </c>
      <c r="F22" s="47">
        <v>0</v>
      </c>
      <c r="G22" s="47">
        <v>0</v>
      </c>
      <c r="H22" s="48">
        <v>0</v>
      </c>
      <c r="I22" s="48">
        <v>0</v>
      </c>
      <c r="J22" s="53">
        <v>0</v>
      </c>
      <c r="K22" s="53">
        <v>0</v>
      </c>
      <c r="L22" s="53">
        <v>0</v>
      </c>
      <c r="M22" s="22"/>
      <c r="N22" s="22" t="s">
        <v>2486</v>
      </c>
      <c r="O22" s="45">
        <f>L09!C136+L09!C172+L09!C217+L09!C234</f>
        <v>0</v>
      </c>
      <c r="P22" s="53">
        <v>0</v>
      </c>
      <c r="Q22" s="53">
        <v>0</v>
      </c>
      <c r="R22" s="48">
        <v>0</v>
      </c>
      <c r="S22" s="48">
        <v>0</v>
      </c>
      <c r="T22" s="53">
        <v>0</v>
      </c>
      <c r="U22" s="53">
        <v>0</v>
      </c>
      <c r="V22" s="53">
        <v>0</v>
      </c>
      <c r="W22" s="22"/>
      <c r="X22" s="22" t="s">
        <v>2487</v>
      </c>
      <c r="Y22" s="48">
        <v>0</v>
      </c>
      <c r="Z22" s="45">
        <f>SUM(C22:L22)-SUM(O22:V22)-Y22</f>
        <v>0</v>
      </c>
    </row>
    <row ht="17.25" customHeight="1" x14ac:dyDescent="0.15" r="23" spans="1:26">
      <c r="A23" s="22"/>
      <c r="B23" s="22" t="s">
        <v>2488</v>
      </c>
      <c r="C23" s="45">
        <f>L08!C38+L08!C68</f>
        <v>0</v>
      </c>
      <c r="D23" s="53">
        <v>0</v>
      </c>
      <c r="E23" s="53">
        <v>0</v>
      </c>
      <c r="F23" s="47">
        <v>0</v>
      </c>
      <c r="G23" s="47">
        <v>0</v>
      </c>
      <c r="H23" s="48">
        <v>0</v>
      </c>
      <c r="I23" s="48">
        <v>0</v>
      </c>
      <c r="J23" s="53">
        <v>0</v>
      </c>
      <c r="K23" s="53">
        <v>0</v>
      </c>
      <c r="L23" s="53">
        <v>0</v>
      </c>
      <c r="M23" s="22"/>
      <c r="N23" s="22" t="s">
        <v>2489</v>
      </c>
      <c r="O23" s="45">
        <f>L09!C141+L09!C175+L09!C178+L09!C225+L09!C228+L09!C242+L09!C245</f>
        <v>0</v>
      </c>
      <c r="P23" s="53">
        <v>0</v>
      </c>
      <c r="Q23" s="53">
        <v>0</v>
      </c>
      <c r="R23" s="48">
        <v>0</v>
      </c>
      <c r="S23" s="48">
        <v>0</v>
      </c>
      <c r="T23" s="53">
        <v>0</v>
      </c>
      <c r="U23" s="53">
        <v>0</v>
      </c>
      <c r="V23" s="53">
        <v>0</v>
      </c>
      <c r="W23" s="22"/>
      <c r="X23" s="22" t="s">
        <v>2490</v>
      </c>
      <c r="Y23" s="48">
        <v>0</v>
      </c>
      <c r="Z23" s="45">
        <f>SUM(C23:L23)-SUM(O23:V23)-Y23</f>
        <v>0</v>
      </c>
    </row>
    <row ht="17.25" customHeight="1" x14ac:dyDescent="0.15" r="24" spans="1:26">
      <c r="A24" s="22">
        <v>1030106</v>
      </c>
      <c r="B24" s="22" t="s">
        <v>2491</v>
      </c>
      <c r="C24" s="45">
        <f>L08!C10</f>
        <v>0</v>
      </c>
      <c r="D24" s="53">
        <v>0</v>
      </c>
      <c r="E24" s="53">
        <v>0</v>
      </c>
      <c r="F24" s="47">
        <v>0</v>
      </c>
      <c r="G24" s="47">
        <v>0</v>
      </c>
      <c r="H24" s="48">
        <v>0</v>
      </c>
      <c r="I24" s="48">
        <v>0</v>
      </c>
      <c r="J24" s="53">
        <v>0</v>
      </c>
      <c r="K24" s="53">
        <v>0</v>
      </c>
      <c r="L24" s="53">
        <v>0</v>
      </c>
      <c r="M24" s="22">
        <v>21464</v>
      </c>
      <c r="N24" s="22" t="s">
        <v>2492</v>
      </c>
      <c r="O24" s="45">
        <f>L09!C146</f>
        <v>0</v>
      </c>
      <c r="P24" s="53">
        <v>0</v>
      </c>
      <c r="Q24" s="53">
        <v>0</v>
      </c>
      <c r="R24" s="48">
        <v>0</v>
      </c>
      <c r="S24" s="48">
        <v>0</v>
      </c>
      <c r="T24" s="53">
        <v>0</v>
      </c>
      <c r="U24" s="53">
        <v>0</v>
      </c>
      <c r="V24" s="53">
        <v>0</v>
      </c>
      <c r="W24" s="22">
        <v>1030106</v>
      </c>
      <c r="X24" s="22" t="s">
        <v>2493</v>
      </c>
      <c r="Y24" s="48">
        <v>0</v>
      </c>
      <c r="Z24" s="45">
        <f>SUM(C24:L24)-SUM(O24:V24)-Y24</f>
        <v>0</v>
      </c>
    </row>
    <row ht="17.25" customHeight="1" x14ac:dyDescent="0.15" r="25" spans="1:26">
      <c r="A25" s="22">
        <v>1030171</v>
      </c>
      <c r="B25" s="22" t="s">
        <v>2494</v>
      </c>
      <c r="C25" s="45">
        <f>L08!C41</f>
        <v>0</v>
      </c>
      <c r="D25" s="53">
        <v>0</v>
      </c>
      <c r="E25" s="53">
        <v>0</v>
      </c>
      <c r="F25" s="47">
        <v>0</v>
      </c>
      <c r="G25" s="47">
        <v>0</v>
      </c>
      <c r="H25" s="48">
        <v>0</v>
      </c>
      <c r="I25" s="48">
        <v>0</v>
      </c>
      <c r="J25" s="53">
        <v>0</v>
      </c>
      <c r="K25" s="53">
        <v>0</v>
      </c>
      <c r="L25" s="53">
        <v>0</v>
      </c>
      <c r="M25" s="22">
        <v>21468</v>
      </c>
      <c r="N25" s="22" t="s">
        <v>2495</v>
      </c>
      <c r="O25" s="45">
        <f>L09!C155</f>
        <v>0</v>
      </c>
      <c r="P25" s="53">
        <v>0</v>
      </c>
      <c r="Q25" s="53">
        <v>0</v>
      </c>
      <c r="R25" s="48">
        <v>0</v>
      </c>
      <c r="S25" s="48">
        <v>0</v>
      </c>
      <c r="T25" s="53">
        <v>0</v>
      </c>
      <c r="U25" s="53">
        <v>0</v>
      </c>
      <c r="V25" s="53">
        <v>0</v>
      </c>
      <c r="W25" s="22">
        <v>1030171</v>
      </c>
      <c r="X25" s="22" t="s">
        <v>2496</v>
      </c>
      <c r="Y25" s="48">
        <v>0</v>
      </c>
      <c r="Z25" s="45">
        <f>SUM(C25:L25)-SUM(O25:V25)-Y25</f>
        <v>0</v>
      </c>
    </row>
    <row ht="17.25" customHeight="1" x14ac:dyDescent="0.15" r="26" spans="1:26">
      <c r="A26" s="22">
        <v>1030110</v>
      </c>
      <c r="B26" s="22" t="s">
        <v>2497</v>
      </c>
      <c r="C26" s="45">
        <f>L08!C11</f>
        <v>0</v>
      </c>
      <c r="D26" s="53">
        <v>0</v>
      </c>
      <c r="E26" s="53">
        <v>0</v>
      </c>
      <c r="F26" s="47">
        <v>0</v>
      </c>
      <c r="G26" s="47">
        <v>0</v>
      </c>
      <c r="H26" s="48">
        <v>0</v>
      </c>
      <c r="I26" s="48">
        <v>0</v>
      </c>
      <c r="J26" s="53">
        <v>0</v>
      </c>
      <c r="K26" s="53">
        <v>0</v>
      </c>
      <c r="L26" s="53">
        <v>0</v>
      </c>
      <c r="M26" s="22">
        <v>21469</v>
      </c>
      <c r="N26" s="22" t="s">
        <v>2498</v>
      </c>
      <c r="O26" s="45">
        <f>L09!C162</f>
        <v>0</v>
      </c>
      <c r="P26" s="53">
        <v>0</v>
      </c>
      <c r="Q26" s="53">
        <v>0</v>
      </c>
      <c r="R26" s="48">
        <v>0</v>
      </c>
      <c r="S26" s="48">
        <v>0</v>
      </c>
      <c r="T26" s="53">
        <v>0</v>
      </c>
      <c r="U26" s="53">
        <v>0</v>
      </c>
      <c r="V26" s="53">
        <v>0</v>
      </c>
      <c r="W26" s="22">
        <v>1030110</v>
      </c>
      <c r="X26" s="22" t="s">
        <v>2499</v>
      </c>
      <c r="Y26" s="48">
        <v>0</v>
      </c>
      <c r="Z26" s="45">
        <f>SUM(C26:L26)-SUM(O26:V26)-Y26</f>
        <v>0</v>
      </c>
    </row>
    <row ht="17.25" customHeight="1" x14ac:dyDescent="0.15" r="27" spans="1:26">
      <c r="A27" s="22">
        <v>1030102</v>
      </c>
      <c r="B27" s="22" t="s">
        <v>2500</v>
      </c>
      <c r="C27" s="45">
        <f>L08!C7</f>
        <v>0</v>
      </c>
      <c r="D27" s="53">
        <v>0</v>
      </c>
      <c r="E27" s="53">
        <v>0</v>
      </c>
      <c r="F27" s="47">
        <v>0</v>
      </c>
      <c r="G27" s="47">
        <v>0</v>
      </c>
      <c r="H27" s="48">
        <v>0</v>
      </c>
      <c r="I27" s="48">
        <v>0</v>
      </c>
      <c r="J27" s="53">
        <v>0</v>
      </c>
      <c r="K27" s="53">
        <v>0</v>
      </c>
      <c r="L27" s="53">
        <v>0</v>
      </c>
      <c r="M27" s="22">
        <v>21562</v>
      </c>
      <c r="N27" s="22" t="s">
        <v>2501</v>
      </c>
      <c r="O27" s="45">
        <f>L09!C180</f>
        <v>0</v>
      </c>
      <c r="P27" s="53">
        <v>0</v>
      </c>
      <c r="Q27" s="53">
        <v>0</v>
      </c>
      <c r="R27" s="48">
        <v>0</v>
      </c>
      <c r="S27" s="48">
        <v>0</v>
      </c>
      <c r="T27" s="53">
        <v>0</v>
      </c>
      <c r="U27" s="53">
        <v>0</v>
      </c>
      <c r="V27" s="53">
        <v>0</v>
      </c>
      <c r="W27" s="22">
        <v>1030102</v>
      </c>
      <c r="X27" s="22" t="s">
        <v>2502</v>
      </c>
      <c r="Y27" s="48">
        <v>0</v>
      </c>
      <c r="Z27" s="45">
        <f>SUM(C27:L27)-SUM(O27:V27)-Y27</f>
        <v>0</v>
      </c>
    </row>
    <row ht="17.25" customHeight="1" x14ac:dyDescent="0.15" r="28" spans="1:26">
      <c r="A28" s="22">
        <v>1030153</v>
      </c>
      <c r="B28" s="22" t="s">
        <v>2503</v>
      </c>
      <c r="C28" s="45">
        <f>L08!C28</f>
        <v>0</v>
      </c>
      <c r="D28" s="53">
        <v>0</v>
      </c>
      <c r="E28" s="53">
        <v>0</v>
      </c>
      <c r="F28" s="47">
        <v>0</v>
      </c>
      <c r="G28" s="47">
        <v>0</v>
      </c>
      <c r="H28" s="48">
        <v>0</v>
      </c>
      <c r="I28" s="48">
        <v>0</v>
      </c>
      <c r="J28" s="53">
        <v>0</v>
      </c>
      <c r="K28" s="53">
        <v>0</v>
      </c>
      <c r="L28" s="53">
        <v>0</v>
      </c>
      <c r="M28" s="22">
        <v>2170402</v>
      </c>
      <c r="N28" s="22" t="s">
        <v>2504</v>
      </c>
      <c r="O28" s="45">
        <f>L09!C186</f>
        <v>0</v>
      </c>
      <c r="P28" s="53">
        <v>0</v>
      </c>
      <c r="Q28" s="53">
        <v>0</v>
      </c>
      <c r="R28" s="48">
        <v>0</v>
      </c>
      <c r="S28" s="48">
        <v>0</v>
      </c>
      <c r="T28" s="53">
        <v>0</v>
      </c>
      <c r="U28" s="53">
        <v>0</v>
      </c>
      <c r="V28" s="53">
        <v>0</v>
      </c>
      <c r="W28" s="22">
        <v>1030153</v>
      </c>
      <c r="X28" s="22" t="s">
        <v>2505</v>
      </c>
      <c r="Y28" s="48">
        <v>0</v>
      </c>
      <c r="Z28" s="45">
        <f>SUM(C28:L28)-SUM(O28:V28)-Y28</f>
        <v>0</v>
      </c>
    </row>
    <row ht="17.25" customHeight="1" x14ac:dyDescent="0.15" r="29" spans="1:26">
      <c r="A29" s="22">
        <v>1030154</v>
      </c>
      <c r="B29" s="22" t="s">
        <v>2506</v>
      </c>
      <c r="C29" s="45">
        <f>L08!C29</f>
        <v>0</v>
      </c>
      <c r="D29" s="53">
        <v>0</v>
      </c>
      <c r="E29" s="53">
        <v>0</v>
      </c>
      <c r="F29" s="47">
        <v>0</v>
      </c>
      <c r="G29" s="47">
        <v>0</v>
      </c>
      <c r="H29" s="48">
        <v>0</v>
      </c>
      <c r="I29" s="48">
        <v>0</v>
      </c>
      <c r="J29" s="53">
        <v>0</v>
      </c>
      <c r="K29" s="53">
        <v>0</v>
      </c>
      <c r="L29" s="53">
        <v>0</v>
      </c>
      <c r="M29" s="22">
        <v>2170403</v>
      </c>
      <c r="N29" s="22" t="s">
        <v>2507</v>
      </c>
      <c r="O29" s="45">
        <f>L09!C187</f>
        <v>0</v>
      </c>
      <c r="P29" s="53">
        <v>0</v>
      </c>
      <c r="Q29" s="53">
        <v>0</v>
      </c>
      <c r="R29" s="48">
        <v>0</v>
      </c>
      <c r="S29" s="48">
        <v>0</v>
      </c>
      <c r="T29" s="53">
        <v>0</v>
      </c>
      <c r="U29" s="53">
        <v>0</v>
      </c>
      <c r="V29" s="53">
        <v>0</v>
      </c>
      <c r="W29" s="22">
        <v>1030154</v>
      </c>
      <c r="X29" s="22" t="s">
        <v>2508</v>
      </c>
      <c r="Y29" s="48">
        <v>0</v>
      </c>
      <c r="Z29" s="45">
        <f>SUM(C29:L29)-SUM(O29:V29)-Y29</f>
        <v>0</v>
      </c>
    </row>
    <row ht="17.25" customHeight="1" x14ac:dyDescent="0.15" r="30" spans="1:26">
      <c r="A30" s="22">
        <v>1030180</v>
      </c>
      <c r="B30" s="22" t="s">
        <v>2509</v>
      </c>
      <c r="C30" s="70">
        <f>L08!C46</f>
        <v>0</v>
      </c>
      <c r="D30" s="71">
        <v>0</v>
      </c>
      <c r="E30" s="71">
        <v>0</v>
      </c>
      <c r="F30" s="66">
        <v>0</v>
      </c>
      <c r="G30" s="66">
        <v>0</v>
      </c>
      <c r="H30" s="72">
        <v>0</v>
      </c>
      <c r="I30" s="72">
        <v>0</v>
      </c>
      <c r="J30" s="71">
        <v>0</v>
      </c>
      <c r="K30" s="71">
        <v>0</v>
      </c>
      <c r="L30" s="71">
        <v>0</v>
      </c>
      <c r="M30" s="22">
        <v>22908</v>
      </c>
      <c r="N30" s="22" t="s">
        <v>2510</v>
      </c>
      <c r="O30" s="45">
        <f>L09!C193</f>
        <v>0</v>
      </c>
      <c r="P30" s="53">
        <v>0</v>
      </c>
      <c r="Q30" s="53">
        <v>0</v>
      </c>
      <c r="R30" s="48">
        <v>0</v>
      </c>
      <c r="S30" s="48">
        <v>0</v>
      </c>
      <c r="T30" s="53">
        <v>0</v>
      </c>
      <c r="U30" s="53">
        <v>0</v>
      </c>
      <c r="V30" s="53">
        <v>0</v>
      </c>
      <c r="W30" s="22">
        <v>1030180</v>
      </c>
      <c r="X30" s="22" t="s">
        <v>2511</v>
      </c>
      <c r="Y30" s="48">
        <v>0</v>
      </c>
      <c r="Z30" s="45">
        <f>SUM(C30:L30)-SUM(O30:V30)-Y30</f>
        <v>0</v>
      </c>
    </row>
    <row ht="17.25" customHeight="1" x14ac:dyDescent="0.15" r="31" spans="1:26">
      <c r="A31" s="22">
        <v>1030155</v>
      </c>
      <c r="B31" s="30" t="s">
        <v>2512</v>
      </c>
      <c r="C31" s="45">
        <f>L08!C30</f>
        <v>0</v>
      </c>
      <c r="D31" s="53">
        <v>1253</v>
      </c>
      <c r="E31" s="53">
        <v>0</v>
      </c>
      <c r="F31" s="47">
        <v>0</v>
      </c>
      <c r="G31" s="47">
        <v>520</v>
      </c>
      <c r="H31" s="48">
        <v>0</v>
      </c>
      <c r="I31" s="48">
        <v>0</v>
      </c>
      <c r="J31" s="53">
        <v>0</v>
      </c>
      <c r="K31" s="53">
        <v>0</v>
      </c>
      <c r="L31" s="53">
        <v>0</v>
      </c>
      <c r="M31" s="73">
        <v>22960</v>
      </c>
      <c r="N31" s="22" t="s">
        <v>2513</v>
      </c>
      <c r="O31" s="45">
        <f>L09!C203</f>
        <v>1477</v>
      </c>
      <c r="P31" s="53">
        <v>0</v>
      </c>
      <c r="Q31" s="53">
        <v>0</v>
      </c>
      <c r="R31" s="48">
        <v>0</v>
      </c>
      <c r="S31" s="48">
        <v>0</v>
      </c>
      <c r="T31" s="53">
        <v>0</v>
      </c>
      <c r="U31" s="53">
        <v>0</v>
      </c>
      <c r="V31" s="53">
        <v>0</v>
      </c>
      <c r="W31" s="22">
        <v>1030155</v>
      </c>
      <c r="X31" s="22" t="s">
        <v>2514</v>
      </c>
      <c r="Y31" s="48">
        <v>0</v>
      </c>
      <c r="Z31" s="70">
        <f>SUM(C31:L31)-SUM(O31:V31)-Y31</f>
        <v>296</v>
      </c>
    </row>
    <row ht="17.25" customHeight="1" x14ac:dyDescent="0.15" r="32" spans="1:26">
      <c r="A32" s="22"/>
      <c r="B32" s="30" t="s">
        <v>2515</v>
      </c>
      <c r="C32" s="45">
        <f>L08!C55+L08!C54+L08!C72</f>
        <v>0</v>
      </c>
      <c r="D32" s="53">
        <v>0</v>
      </c>
      <c r="E32" s="53">
        <v>0</v>
      </c>
      <c r="F32" s="47">
        <v>0</v>
      </c>
      <c r="G32" s="66">
        <v>32</v>
      </c>
      <c r="H32" s="48">
        <v>4672</v>
      </c>
      <c r="I32" s="48">
        <v>0</v>
      </c>
      <c r="J32" s="53">
        <v>20590</v>
      </c>
      <c r="K32" s="53">
        <v>0</v>
      </c>
      <c r="L32" s="53">
        <v>0</v>
      </c>
      <c r="M32" s="73"/>
      <c r="N32" s="22" t="s">
        <v>2516</v>
      </c>
      <c r="O32" s="45">
        <f>L09!C189+L09!C230+L09!C231+L09!C247+L09!C248+L09!C249+L09!C202</f>
        <v>25294</v>
      </c>
      <c r="P32" s="53">
        <v>0</v>
      </c>
      <c r="Q32" s="53">
        <v>0</v>
      </c>
      <c r="R32" s="48">
        <v>0</v>
      </c>
      <c r="S32" s="48">
        <v>0</v>
      </c>
      <c r="T32" s="53">
        <v>0</v>
      </c>
      <c r="U32" s="53">
        <v>0</v>
      </c>
      <c r="V32" s="53">
        <v>0</v>
      </c>
      <c r="W32" s="22"/>
      <c r="X32" s="22" t="s">
        <v>2517</v>
      </c>
      <c r="Y32" s="74">
        <v>0</v>
      </c>
      <c r="Z32" s="45">
        <f>SUM(C32:L32)-SUM(O32:V32)-Y32</f>
        <v>0</v>
      </c>
    </row>
    <row ht="17.25" customHeight="1" x14ac:dyDescent="0.15" r="33" spans="1:26">
      <c r="A33" s="75"/>
      <c r="B33" s="30" t="s">
        <v>2518</v>
      </c>
      <c r="C33" s="76"/>
      <c r="D33" s="76"/>
      <c r="E33" s="76"/>
      <c r="F33" s="77"/>
      <c r="G33" s="47">
        <v>0</v>
      </c>
      <c r="H33" s="78"/>
      <c r="I33" s="76"/>
      <c r="J33" s="76"/>
      <c r="K33" s="76"/>
      <c r="L33" s="76"/>
      <c r="M33" s="79"/>
      <c r="N33" s="22" t="s">
        <v>2519</v>
      </c>
      <c r="O33" s="45">
        <f>L09!C249</f>
        <v>0</v>
      </c>
      <c r="P33" s="53">
        <v>0</v>
      </c>
      <c r="Q33" s="22"/>
      <c r="R33" s="48">
        <v>0</v>
      </c>
      <c r="S33" s="76"/>
      <c r="T33" s="22"/>
      <c r="U33" s="53">
        <v>0</v>
      </c>
      <c r="V33" s="76"/>
      <c r="W33" s="75"/>
      <c r="X33" s="22" t="s">
        <v>2520</v>
      </c>
      <c r="Y33" s="76"/>
      <c r="Z33" s="80">
        <v>0</v>
      </c>
    </row>
  </sheetData>
  <mergeCells count="29">
    <mergeCell ref="A4:A5"/>
    <mergeCell ref="B4:B5"/>
    <mergeCell ref="C4:C5"/>
    <mergeCell ref="D4:D5"/>
    <mergeCell ref="E4:E5"/>
    <mergeCell ref="F4:F5"/>
    <mergeCell ref="G4:G5"/>
    <mergeCell ref="H4:H5"/>
    <mergeCell ref="I4:I5"/>
    <mergeCell ref="J4:J5"/>
    <mergeCell ref="K4:K5"/>
    <mergeCell ref="L4:L5"/>
    <mergeCell ref="O4:O5"/>
    <mergeCell ref="M4:M5"/>
    <mergeCell ref="N4:N5"/>
    <mergeCell ref="P4:P5"/>
    <mergeCell ref="Q4:Q5"/>
    <mergeCell ref="R4:R5"/>
    <mergeCell ref="S4:S5"/>
    <mergeCell ref="T4:T5"/>
    <mergeCell ref="U4:U5"/>
    <mergeCell ref="V4:V5"/>
    <mergeCell ref="W4:W5"/>
    <mergeCell ref="X4:X5"/>
    <mergeCell ref="Y4:Y5"/>
    <mergeCell ref="Z4:Z5"/>
    <mergeCell ref="A1:Z1"/>
    <mergeCell ref="A2:Z2"/>
    <mergeCell ref="A3:Z3"/>
  </mergeCells>
  <phoneticPr fontId="0" type="noConversion"/>
  <printOptions gridLines="1"/>
  <pageMargins left="0.7499999887361302" right="0.7499999887361302" top="0.9999999849815069" bottom="0.9999999849815069" header="0.0" footer="0.0"/>
  <pageSetup paperSize="1"/>
  <headerFooter>
    <oddHeader>&amp;L&amp;C&amp;"宋体,常规"&amp;12&amp;A&amp;R</oddHeader>
    <oddFooter>&amp;L&amp;C&amp;"宋体,常规"&amp;12Page &amp;"宋体,常规"&amp;12&amp;P&amp;R</oddFooter>
  </headerFooter>
  <extLst>
    <ext uri="{2D9387EB-5337-4D45-933B-B4D357D02E09}">
      <gutter val="0.0" pos="0"/>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D34"/>
  <sheetViews>
    <sheetView showGridLines="0" showZeros="0" zoomScaleNormal="100" topLeftCell="A13" workbookViewId="0">
      <selection activeCell="B24" activeCellId="0" sqref="B24:C26"/>
    </sheetView>
  </sheetViews>
  <sheetFormatPr defaultRowHeight="15.75" customHeight="1" defaultColWidth="9.0" x14ac:dyDescent="0.15"/>
  <cols>
    <col min="1" max="1" width="35.0" customWidth="1"/>
    <col min="2" max="2" width="19.0" customWidth="1"/>
    <col min="3" max="3" width="35.0" customWidth="1"/>
    <col min="4" max="4" width="19.0" customWidth="1"/>
  </cols>
  <sheetData>
    <row ht="33.75" customHeight="1" x14ac:dyDescent="0.15" r="1" spans="1:4">
      <c r="A1" s="176" t="s">
        <v>2521</v>
      </c>
    </row>
    <row ht="17.0" customHeight="1" x14ac:dyDescent="0.15" r="2" spans="1:4">
      <c r="A2" s="120" t="s">
        <v>66</v>
      </c>
    </row>
    <row ht="17.0" customHeight="1" x14ac:dyDescent="0.15" r="3" spans="1:4">
      <c r="A3" s="120" t="s">
        <v>771</v>
      </c>
    </row>
    <row ht="17.0" customHeight="1" x14ac:dyDescent="0.15" r="4" spans="1:4">
      <c r="A4" s="44" t="s">
        <v>1859</v>
      </c>
      <c r="B4" s="44" t="s">
        <v>99</v>
      </c>
      <c r="C4" s="44" t="s">
        <v>1859</v>
      </c>
      <c r="D4" s="44" t="s">
        <v>99</v>
      </c>
    </row>
    <row ht="17.25" customHeight="1" x14ac:dyDescent="0.15" r="5" spans="1:4">
      <c r="A5" s="50" t="s">
        <v>2132</v>
      </c>
      <c r="B5" s="45">
        <f>L10!C6</f>
        <v>9874</v>
      </c>
      <c r="C5" s="50" t="s">
        <v>2203</v>
      </c>
      <c r="D5" s="45">
        <f>L10!O6</f>
        <v>35529</v>
      </c>
    </row>
    <row ht="17.25" customHeight="1" x14ac:dyDescent="0.15" r="6" spans="1:4">
      <c r="A6" s="50" t="s">
        <v>2522</v>
      </c>
      <c r="B6" s="45">
        <f>B7</f>
        <v>1718</v>
      </c>
      <c r="C6" s="50" t="s">
        <v>2523</v>
      </c>
      <c r="D6" s="45">
        <f>D7</f>
        <v>0</v>
      </c>
    </row>
    <row ht="17.25" customHeight="1" x14ac:dyDescent="0.15" r="7" spans="1:4">
      <c r="A7" s="50" t="s">
        <v>2524</v>
      </c>
      <c r="B7" s="45">
        <f>SUM(B8:B16)</f>
        <v>1718</v>
      </c>
      <c r="C7" s="50" t="s">
        <v>2525</v>
      </c>
      <c r="D7" s="45">
        <f>SUM(D8:D16)</f>
        <v>0</v>
      </c>
    </row>
    <row ht="17.25" customHeight="1" x14ac:dyDescent="0.15" r="8" spans="1:4">
      <c r="A8" s="50" t="s">
        <v>1962</v>
      </c>
      <c r="B8" s="45">
        <f>L10!D7</f>
        <v>0</v>
      </c>
      <c r="C8" s="50" t="s">
        <v>1962</v>
      </c>
      <c r="D8" s="45">
        <f>L10!P7</f>
        <v>0</v>
      </c>
    </row>
    <row ht="17.25" customHeight="1" x14ac:dyDescent="0.15" r="9" spans="1:4">
      <c r="A9" s="50" t="s">
        <v>1963</v>
      </c>
      <c r="B9" s="45">
        <f>L10!D8+L10!D9</f>
        <v>0</v>
      </c>
      <c r="C9" s="50" t="s">
        <v>1963</v>
      </c>
      <c r="D9" s="45">
        <f>L10!P8+L10!P9</f>
        <v>0</v>
      </c>
    </row>
    <row ht="17.25" customHeight="1" x14ac:dyDescent="0.15" r="10" spans="1:4">
      <c r="A10" s="50" t="s">
        <v>1964</v>
      </c>
      <c r="B10" s="45">
        <f>L10!D10+L10!D11</f>
        <v>170</v>
      </c>
      <c r="C10" s="50" t="s">
        <v>1964</v>
      </c>
      <c r="D10" s="45">
        <f>L10!P10+L10!P11</f>
        <v>0</v>
      </c>
    </row>
    <row ht="17.25" customHeight="1" x14ac:dyDescent="0.15" r="11" spans="1:4">
      <c r="A11" s="50" t="s">
        <v>1966</v>
      </c>
      <c r="B11" s="45">
        <f>L10!D12+L10!D13</f>
        <v>0</v>
      </c>
      <c r="C11" s="50" t="s">
        <v>1966</v>
      </c>
      <c r="D11" s="45">
        <f>L10!P12+L10!P13</f>
        <v>0</v>
      </c>
    </row>
    <row ht="17.25" customHeight="1" x14ac:dyDescent="0.15" r="12" spans="1:4">
      <c r="A12" s="50" t="s">
        <v>1967</v>
      </c>
      <c r="B12" s="45">
        <f>L10!D14+L10!D15+L10!D16+L10!D17+L10!D18</f>
        <v>295</v>
      </c>
      <c r="C12" s="50" t="s">
        <v>1967</v>
      </c>
      <c r="D12" s="45">
        <f>L10!P14+L10!P15+L10!P16+L10!P17+L10!P18</f>
        <v>0</v>
      </c>
    </row>
    <row ht="17.25" customHeight="1" x14ac:dyDescent="0.15" r="13" spans="1:4">
      <c r="A13" s="50" t="s">
        <v>1968</v>
      </c>
      <c r="B13" s="45">
        <f>L10!D19+L10!D20+L10!D21</f>
        <v>0</v>
      </c>
      <c r="C13" s="50" t="s">
        <v>1968</v>
      </c>
      <c r="D13" s="45">
        <f>L10!P19+L10!P20+L10!P21</f>
        <v>0</v>
      </c>
    </row>
    <row ht="17.25" customHeight="1" x14ac:dyDescent="0.15" r="14" spans="1:4">
      <c r="A14" s="50" t="s">
        <v>1969</v>
      </c>
      <c r="B14" s="45">
        <f>L10!D22+L10!D23+L10!D24+L10!D25+L10!D26</f>
        <v>0</v>
      </c>
      <c r="C14" s="50" t="s">
        <v>1969</v>
      </c>
      <c r="D14" s="45">
        <f>L10!P22+L10!P23+L10!P24+L10!P25+L10!P26</f>
        <v>0</v>
      </c>
    </row>
    <row ht="17.25" customHeight="1" x14ac:dyDescent="0.15" r="15" spans="1:4">
      <c r="A15" s="50" t="s">
        <v>1970</v>
      </c>
      <c r="B15" s="45">
        <f>L10!D27</f>
        <v>0</v>
      </c>
      <c r="C15" s="50" t="s">
        <v>1970</v>
      </c>
      <c r="D15" s="45">
        <f>L10!P27</f>
        <v>0</v>
      </c>
    </row>
    <row ht="17.25" customHeight="1" x14ac:dyDescent="0.15" r="16" spans="1:4">
      <c r="A16" s="50" t="s">
        <v>1977</v>
      </c>
      <c r="B16" s="70">
        <f>L10!D30+L10!D31+L10!D32</f>
        <v>1253</v>
      </c>
      <c r="C16" s="50" t="s">
        <v>928</v>
      </c>
      <c r="D16" s="45">
        <f>L10!P30+L10!P31+L10!P32</f>
        <v>0</v>
      </c>
    </row>
    <row ht="17.25" customHeight="1" x14ac:dyDescent="0.15" r="17" spans="1:4">
      <c r="A17" s="82" t="s">
        <v>2526</v>
      </c>
      <c r="B17" s="53">
        <v>0</v>
      </c>
      <c r="C17" s="83" t="s">
        <v>2527</v>
      </c>
      <c r="D17" s="53">
        <v>98</v>
      </c>
    </row>
    <row ht="17.25" customHeight="1" x14ac:dyDescent="0.15" r="18" spans="1:4">
      <c r="A18" s="50" t="s">
        <v>2435</v>
      </c>
      <c r="B18" s="68">
        <v>0</v>
      </c>
      <c r="C18" s="50"/>
      <c r="D18" s="75"/>
    </row>
    <row ht="17.25" customHeight="1" x14ac:dyDescent="0.15" r="19" spans="1:4">
      <c r="A19" s="50" t="s">
        <v>2528</v>
      </c>
      <c r="B19" s="66">
        <v>1292</v>
      </c>
      <c r="C19" s="50"/>
      <c r="D19" s="75"/>
    </row>
    <row ht="17.25" customHeight="1" x14ac:dyDescent="0.15" r="20" spans="1:4">
      <c r="A20" s="82" t="s">
        <v>2529</v>
      </c>
      <c r="B20" s="45">
        <f>B22</f>
        <v>4672</v>
      </c>
      <c r="C20" s="83" t="s">
        <v>2530</v>
      </c>
      <c r="D20" s="48">
        <v>138</v>
      </c>
    </row>
    <row ht="15.55" customHeight="1" x14ac:dyDescent="0.15" r="21" spans="1:4">
      <c r="A21" s="50" t="s">
        <v>2531</v>
      </c>
      <c r="B21" s="84"/>
      <c r="C21" s="50"/>
      <c r="D21" s="64"/>
    </row>
    <row ht="15.55" customHeight="1" x14ac:dyDescent="0.15" r="22" spans="1:4">
      <c r="A22" s="50" t="s">
        <v>2532</v>
      </c>
      <c r="B22" s="45">
        <f>SUM(B23:B24)</f>
        <v>4672</v>
      </c>
      <c r="C22" s="50"/>
      <c r="D22" s="64"/>
    </row>
    <row ht="17.25" customHeight="1" x14ac:dyDescent="0.15" r="23" spans="1:4">
      <c r="A23" s="50" t="s">
        <v>2533</v>
      </c>
      <c r="B23" s="48">
        <v>4672</v>
      </c>
      <c r="C23" s="50"/>
      <c r="D23" s="76"/>
    </row>
    <row ht="17.25" customHeight="1" x14ac:dyDescent="0.15" r="24" spans="1:4">
      <c r="A24" s="50" t="s">
        <v>2534</v>
      </c>
      <c r="B24" s="48">
        <v>0</v>
      </c>
      <c r="C24" s="50"/>
      <c r="D24" s="76"/>
    </row>
    <row ht="17.25" customHeight="1" x14ac:dyDescent="0.15" r="25" spans="1:4">
      <c r="A25" s="50" t="s">
        <v>1991</v>
      </c>
      <c r="B25" s="45">
        <f>B26</f>
        <v>0</v>
      </c>
      <c r="C25" s="50" t="s">
        <v>1992</v>
      </c>
      <c r="D25" s="45">
        <f>D26</f>
        <v>4192</v>
      </c>
    </row>
    <row ht="17.25" customHeight="1" x14ac:dyDescent="0.15" r="26" spans="1:4">
      <c r="A26" s="50" t="s">
        <v>1993</v>
      </c>
      <c r="B26" s="45">
        <f>B27</f>
        <v>0</v>
      </c>
      <c r="C26" s="50" t="s">
        <v>2535</v>
      </c>
      <c r="D26" s="48">
        <v>4192</v>
      </c>
    </row>
    <row ht="17.25" customHeight="1" x14ac:dyDescent="0.15" r="27" spans="1:4">
      <c r="A27" s="50" t="s">
        <v>2536</v>
      </c>
      <c r="B27" s="48">
        <v>0</v>
      </c>
      <c r="C27" s="50" t="s">
        <v>2537</v>
      </c>
      <c r="D27" s="76"/>
    </row>
    <row ht="17.25" customHeight="1" x14ac:dyDescent="0.15" r="28" spans="1:4">
      <c r="A28" s="50" t="s">
        <v>2004</v>
      </c>
      <c r="B28" s="45">
        <f>B29</f>
        <v>23090</v>
      </c>
      <c r="C28" s="50" t="s">
        <v>2005</v>
      </c>
      <c r="D28" s="53">
        <v>0</v>
      </c>
    </row>
    <row ht="17.25" customHeight="1" x14ac:dyDescent="0.15" r="29" spans="1:4">
      <c r="A29" s="50" t="s">
        <v>2538</v>
      </c>
      <c r="B29" s="53">
        <v>23090</v>
      </c>
      <c r="C29" s="50"/>
      <c r="D29" s="75"/>
    </row>
    <row ht="17.25" customHeight="1" x14ac:dyDescent="0.15" r="30" spans="1:4">
      <c r="A30" s="50" t="s">
        <v>2539</v>
      </c>
      <c r="B30" s="53">
        <v>0</v>
      </c>
      <c r="C30" s="50" t="s">
        <v>2540</v>
      </c>
      <c r="D30" s="53">
        <v>0</v>
      </c>
    </row>
    <row ht="17.25" customHeight="1" x14ac:dyDescent="0.15" r="31" spans="1:4">
      <c r="A31" s="50" t="s">
        <v>2541</v>
      </c>
      <c r="B31" s="53">
        <v>0</v>
      </c>
      <c r="C31" s="50" t="s">
        <v>2542</v>
      </c>
      <c r="D31" s="53">
        <v>0</v>
      </c>
    </row>
    <row ht="17.25" customHeight="1" x14ac:dyDescent="0.15" r="32" spans="1:4">
      <c r="A32" s="50"/>
      <c r="B32" s="75"/>
      <c r="C32" s="50" t="s">
        <v>2438</v>
      </c>
      <c r="D32" s="45">
        <f>L10!Y6</f>
        <v>0</v>
      </c>
    </row>
    <row ht="17.25" customHeight="1" x14ac:dyDescent="0.15" r="33" spans="1:4">
      <c r="A33" s="50"/>
      <c r="B33" s="75"/>
      <c r="C33" s="50" t="s">
        <v>2543</v>
      </c>
      <c r="D33" s="45">
        <f>B34-D5-D6-D17-D20-D25-D28-D30-D31-D32</f>
        <v>689</v>
      </c>
    </row>
    <row ht="17.0" customHeight="1" x14ac:dyDescent="0.15" r="34" spans="1:4">
      <c r="A34" s="44" t="s">
        <v>2544</v>
      </c>
      <c r="B34" s="45">
        <f>SUM(B5,B6,B17:B20,B25,B28,B30,B31)</f>
        <v>40646</v>
      </c>
      <c r="C34" s="44" t="s">
        <v>2545</v>
      </c>
      <c r="D34" s="45">
        <f>SUM(D5,D6,D17,D20,D25,D28,D30:D33)</f>
        <v>40646</v>
      </c>
    </row>
  </sheetData>
  <mergeCells count="3">
    <mergeCell ref="A1:D1"/>
    <mergeCell ref="A2:D2"/>
    <mergeCell ref="A3:D3"/>
  </mergeCells>
  <phoneticPr fontId="0" type="noConversion"/>
  <printOptions gridLines="1"/>
  <pageMargins left="0.7499999887361302" right="0.7499999887361302" top="0.9999999849815069" bottom="0.9999999849815069" header="0.0" footer="0.0"/>
  <pageSetup paperSize="1"/>
  <headerFooter>
    <oddHeader>&amp;L&amp;C&amp;"宋体,常规"&amp;12&amp;A&amp;R</oddHeader>
    <oddFooter>&amp;L&amp;C&amp;"宋体,常规"&amp;12Page &amp;"宋体,常规"&amp;12&amp;P&amp;R</oddFooter>
  </headerFooter>
  <extLst>
    <ext uri="{2D9387EB-5337-4D45-933B-B4D357D02E09}">
      <gutter val="0.0" pos="0"/>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E43"/>
  <sheetViews>
    <sheetView showGridLines="0" showZeros="0" zoomScaleNormal="100" topLeftCell="A31" workbookViewId="0">
      <selection activeCell="A1" activeCellId="0" sqref="A1:E1"/>
    </sheetView>
  </sheetViews>
  <sheetFormatPr defaultRowHeight="15.75" customHeight="1" defaultColWidth="9.0" x14ac:dyDescent="0.15"/>
  <cols>
    <col min="1" max="1" width="9.125" customWidth="1"/>
    <col min="2" max="2" width="47.875" customWidth="1"/>
    <col min="3" max="5" width="17.375" customWidth="1"/>
  </cols>
  <sheetData>
    <row ht="33.75" customHeight="1" x14ac:dyDescent="0.15" r="1" spans="1:5">
      <c r="A1" s="119" t="s">
        <v>2546</v>
      </c>
    </row>
    <row ht="17.0" customHeight="1" x14ac:dyDescent="0.15" r="2" spans="1:5">
      <c r="A2" s="120" t="s">
        <v>68</v>
      </c>
    </row>
    <row ht="17.0" customHeight="1" x14ac:dyDescent="0.15" r="3" spans="1:5">
      <c r="A3" s="120" t="s">
        <v>771</v>
      </c>
    </row>
    <row ht="26.9" customHeight="1" x14ac:dyDescent="0.15" r="4" spans="1:5">
      <c r="A4" s="44" t="s">
        <v>97</v>
      </c>
      <c r="B4" s="44" t="s">
        <v>2547</v>
      </c>
      <c r="C4" s="44" t="s">
        <v>1789</v>
      </c>
      <c r="D4" s="44" t="s">
        <v>2070</v>
      </c>
      <c r="E4" s="44" t="s">
        <v>1790</v>
      </c>
    </row>
    <row ht="17.0" customHeight="1" x14ac:dyDescent="0.15" r="5" spans="1:5">
      <c r="A5" s="22"/>
      <c r="B5" s="44" t="s">
        <v>2132</v>
      </c>
      <c r="C5" s="45">
        <f>SUM(C6:C43)</f>
        <v>25000</v>
      </c>
      <c r="D5" s="45">
        <f>SUM(D6:D43)</f>
        <v>-15000</v>
      </c>
      <c r="E5" s="45">
        <f>SUM(E6:E43)</f>
        <v>10000</v>
      </c>
    </row>
    <row ht="17.0" customHeight="1" x14ac:dyDescent="0.15" r="6" spans="1:5">
      <c r="A6" s="22">
        <v>1030102</v>
      </c>
      <c r="B6" s="22" t="s">
        <v>2500</v>
      </c>
      <c r="C6" s="53">
        <v>0</v>
      </c>
      <c r="D6" s="53">
        <v>0</v>
      </c>
      <c r="E6" s="45">
        <f>SUM(C6:D6)</f>
        <v>0</v>
      </c>
    </row>
    <row ht="17.0" customHeight="1" x14ac:dyDescent="0.15" r="7" spans="1:5">
      <c r="A7" s="22">
        <v>1030106</v>
      </c>
      <c r="B7" s="22" t="s">
        <v>2491</v>
      </c>
      <c r="C7" s="53">
        <v>0</v>
      </c>
      <c r="D7" s="53">
        <v>0</v>
      </c>
      <c r="E7" s="45">
        <f>SUM(C7:D7)</f>
        <v>0</v>
      </c>
    </row>
    <row ht="17.0" customHeight="1" x14ac:dyDescent="0.15" r="8" spans="1:5">
      <c r="A8" s="22">
        <v>1030110</v>
      </c>
      <c r="B8" s="22" t="s">
        <v>2497</v>
      </c>
      <c r="C8" s="53">
        <v>0</v>
      </c>
      <c r="D8" s="53">
        <v>0</v>
      </c>
      <c r="E8" s="45">
        <f>SUM(C8:D8)</f>
        <v>0</v>
      </c>
    </row>
    <row ht="17.0" customHeight="1" x14ac:dyDescent="0.15" r="9" spans="1:5">
      <c r="A9" s="22">
        <v>1030112</v>
      </c>
      <c r="B9" s="22" t="s">
        <v>2548</v>
      </c>
      <c r="C9" s="53">
        <v>0</v>
      </c>
      <c r="D9" s="53">
        <v>0</v>
      </c>
      <c r="E9" s="45">
        <f>SUM(C9:D9)</f>
        <v>0</v>
      </c>
    </row>
    <row ht="17.0" customHeight="1" x14ac:dyDescent="0.15" r="10" spans="1:5">
      <c r="A10" s="22">
        <v>1030121</v>
      </c>
      <c r="B10" s="22" t="s">
        <v>2446</v>
      </c>
      <c r="C10" s="53">
        <v>0</v>
      </c>
      <c r="D10" s="53">
        <v>0</v>
      </c>
      <c r="E10" s="45">
        <f>SUM(C10:D10)</f>
        <v>0</v>
      </c>
    </row>
    <row ht="17.0" customHeight="1" x14ac:dyDescent="0.15" r="11" spans="1:5">
      <c r="A11" s="22">
        <v>1030129</v>
      </c>
      <c r="B11" s="22" t="s">
        <v>2549</v>
      </c>
      <c r="C11" s="53">
        <v>0</v>
      </c>
      <c r="D11" s="53">
        <v>0</v>
      </c>
      <c r="E11" s="45">
        <f>SUM(C11:D11)</f>
        <v>0</v>
      </c>
    </row>
    <row ht="17.0" customHeight="1" x14ac:dyDescent="0.15" r="12" spans="1:5">
      <c r="A12" s="22">
        <v>1030146</v>
      </c>
      <c r="B12" s="22" t="s">
        <v>2550</v>
      </c>
      <c r="C12" s="53">
        <v>2300</v>
      </c>
      <c r="D12" s="53">
        <v>-1316</v>
      </c>
      <c r="E12" s="45">
        <f>SUM(C12:D12)</f>
        <v>984</v>
      </c>
    </row>
    <row ht="17.0" customHeight="1" x14ac:dyDescent="0.15" r="13" spans="1:5">
      <c r="A13" s="22">
        <v>1030147</v>
      </c>
      <c r="B13" s="22" t="s">
        <v>2551</v>
      </c>
      <c r="C13" s="53">
        <v>500</v>
      </c>
      <c r="D13" s="53">
        <v>-300</v>
      </c>
      <c r="E13" s="45">
        <f>SUM(C13:D13)</f>
        <v>200</v>
      </c>
    </row>
    <row ht="17.0" customHeight="1" x14ac:dyDescent="0.15" r="14" spans="1:5">
      <c r="A14" s="22">
        <v>1030148</v>
      </c>
      <c r="B14" s="22" t="s">
        <v>2552</v>
      </c>
      <c r="C14" s="53">
        <v>21100</v>
      </c>
      <c r="D14" s="53">
        <v>-12484</v>
      </c>
      <c r="E14" s="45">
        <f>SUM(C14:D14)</f>
        <v>8616</v>
      </c>
    </row>
    <row ht="17.0" customHeight="1" x14ac:dyDescent="0.15" r="15" spans="1:5">
      <c r="A15" s="22">
        <v>1030149</v>
      </c>
      <c r="B15" s="22" t="s">
        <v>2449</v>
      </c>
      <c r="C15" s="53">
        <v>0</v>
      </c>
      <c r="D15" s="53">
        <v>0</v>
      </c>
      <c r="E15" s="45">
        <f>SUM(C15:D15)</f>
        <v>0</v>
      </c>
    </row>
    <row ht="17.0" customHeight="1" x14ac:dyDescent="0.15" r="16" spans="1:5">
      <c r="A16" s="22">
        <v>1030150</v>
      </c>
      <c r="B16" s="22" t="s">
        <v>2553</v>
      </c>
      <c r="C16" s="53">
        <v>0</v>
      </c>
      <c r="D16" s="53">
        <v>0</v>
      </c>
      <c r="E16" s="45">
        <f>SUM(C16:D16)</f>
        <v>0</v>
      </c>
    </row>
    <row ht="17.0" customHeight="1" x14ac:dyDescent="0.15" r="17" spans="1:5">
      <c r="A17" s="22">
        <v>1030152</v>
      </c>
      <c r="B17" s="22" t="s">
        <v>2479</v>
      </c>
      <c r="C17" s="53">
        <v>0</v>
      </c>
      <c r="D17" s="53">
        <v>0</v>
      </c>
      <c r="E17" s="45">
        <f>SUM(C17:D17)</f>
        <v>0</v>
      </c>
    </row>
    <row ht="17.0" customHeight="1" x14ac:dyDescent="0.15" r="18" spans="1:5">
      <c r="A18" s="22">
        <v>1030153</v>
      </c>
      <c r="B18" s="22" t="s">
        <v>2503</v>
      </c>
      <c r="C18" s="53">
        <v>0</v>
      </c>
      <c r="D18" s="53">
        <v>0</v>
      </c>
      <c r="E18" s="45">
        <f>SUM(C18:D18)</f>
        <v>0</v>
      </c>
    </row>
    <row ht="17.0" customHeight="1" x14ac:dyDescent="0.15" r="19" spans="1:5">
      <c r="A19" s="22">
        <v>1030154</v>
      </c>
      <c r="B19" s="22" t="s">
        <v>2506</v>
      </c>
      <c r="C19" s="53">
        <v>0</v>
      </c>
      <c r="D19" s="53">
        <v>0</v>
      </c>
      <c r="E19" s="45">
        <f>SUM(C19:D19)</f>
        <v>0</v>
      </c>
    </row>
    <row ht="17.0" customHeight="1" x14ac:dyDescent="0.15" r="20" spans="1:5">
      <c r="A20" s="22">
        <v>1030155</v>
      </c>
      <c r="B20" s="22" t="s">
        <v>2512</v>
      </c>
      <c r="C20" s="53">
        <v>0</v>
      </c>
      <c r="D20" s="53">
        <v>0</v>
      </c>
      <c r="E20" s="45">
        <f>SUM(C20:D20)</f>
        <v>0</v>
      </c>
    </row>
    <row ht="17.0" customHeight="1" x14ac:dyDescent="0.15" r="21" spans="1:5">
      <c r="A21" s="22">
        <v>1030156</v>
      </c>
      <c r="B21" s="22" t="s">
        <v>2554</v>
      </c>
      <c r="C21" s="53">
        <v>1100</v>
      </c>
      <c r="D21" s="53">
        <v>-1000</v>
      </c>
      <c r="E21" s="45">
        <f>SUM(C21:D21)</f>
        <v>100</v>
      </c>
    </row>
    <row ht="17.0" customHeight="1" x14ac:dyDescent="0.15" r="22" spans="1:5">
      <c r="A22" s="22">
        <v>1030157</v>
      </c>
      <c r="B22" s="22" t="s">
        <v>2555</v>
      </c>
      <c r="C22" s="53">
        <v>0</v>
      </c>
      <c r="D22" s="53">
        <v>0</v>
      </c>
      <c r="E22" s="45">
        <f>SUM(C22:D22)</f>
        <v>0</v>
      </c>
    </row>
    <row ht="17.0" customHeight="1" x14ac:dyDescent="0.15" r="23" spans="1:5">
      <c r="A23" s="22">
        <v>1030158</v>
      </c>
      <c r="B23" s="22" t="s">
        <v>2556</v>
      </c>
      <c r="C23" s="53">
        <v>0</v>
      </c>
      <c r="D23" s="53">
        <v>0</v>
      </c>
      <c r="E23" s="45">
        <f>SUM(C23:D23)</f>
        <v>0</v>
      </c>
    </row>
    <row ht="17.0" customHeight="1" x14ac:dyDescent="0.15" r="24" spans="1:5">
      <c r="A24" s="22">
        <v>1030159</v>
      </c>
      <c r="B24" s="22" t="s">
        <v>2557</v>
      </c>
      <c r="C24" s="53">
        <v>0</v>
      </c>
      <c r="D24" s="53">
        <v>0</v>
      </c>
      <c r="E24" s="45">
        <f>SUM(C24:D24)</f>
        <v>0</v>
      </c>
    </row>
    <row ht="17.0" customHeight="1" x14ac:dyDescent="0.15" r="25" spans="1:5">
      <c r="A25" s="22">
        <v>1030166</v>
      </c>
      <c r="B25" s="22" t="s">
        <v>2440</v>
      </c>
      <c r="C25" s="53">
        <v>0</v>
      </c>
      <c r="D25" s="53">
        <v>0</v>
      </c>
      <c r="E25" s="45">
        <f>SUM(C25:D25)</f>
        <v>0</v>
      </c>
    </row>
    <row ht="17.0" customHeight="1" x14ac:dyDescent="0.15" r="26" spans="1:5">
      <c r="A26" s="22">
        <v>1030168</v>
      </c>
      <c r="B26" s="22" t="s">
        <v>2455</v>
      </c>
      <c r="C26" s="53">
        <v>0</v>
      </c>
      <c r="D26" s="53">
        <v>0</v>
      </c>
      <c r="E26" s="45">
        <f>SUM(C26:D26)</f>
        <v>0</v>
      </c>
    </row>
    <row ht="17.0" customHeight="1" x14ac:dyDescent="0.15" r="27" spans="1:5">
      <c r="A27" s="22">
        <v>1030171</v>
      </c>
      <c r="B27" s="22" t="s">
        <v>2494</v>
      </c>
      <c r="C27" s="53">
        <v>0</v>
      </c>
      <c r="D27" s="53">
        <v>0</v>
      </c>
      <c r="E27" s="45">
        <f>SUM(C27:D27)</f>
        <v>0</v>
      </c>
    </row>
    <row ht="17.25" customHeight="1" x14ac:dyDescent="0.15" r="28" spans="1:5">
      <c r="A28" s="22">
        <v>1030175</v>
      </c>
      <c r="B28" s="22" t="s">
        <v>2458</v>
      </c>
      <c r="C28" s="53">
        <v>0</v>
      </c>
      <c r="D28" s="53">
        <v>0</v>
      </c>
      <c r="E28" s="45">
        <f>SUM(C28:D28)</f>
        <v>0</v>
      </c>
    </row>
    <row ht="17.25" customHeight="1" x14ac:dyDescent="0.15" r="29" spans="1:5">
      <c r="A29" s="22">
        <v>1030178</v>
      </c>
      <c r="B29" s="22" t="s">
        <v>2558</v>
      </c>
      <c r="C29" s="53">
        <v>0</v>
      </c>
      <c r="D29" s="53">
        <v>100</v>
      </c>
      <c r="E29" s="45">
        <f>SUM(C29:D29)</f>
        <v>100</v>
      </c>
    </row>
    <row ht="17.25" customHeight="1" x14ac:dyDescent="0.15" r="30" spans="1:5">
      <c r="A30" s="22">
        <v>1030180</v>
      </c>
      <c r="B30" s="22" t="s">
        <v>2509</v>
      </c>
      <c r="C30" s="71">
        <v>0</v>
      </c>
      <c r="D30" s="53">
        <v>0</v>
      </c>
      <c r="E30" s="45">
        <f>SUM(C30:D30)</f>
        <v>0</v>
      </c>
    </row>
    <row ht="15.55" customHeight="1" x14ac:dyDescent="0.15" r="31" spans="1:5">
      <c r="A31" s="22">
        <v>1030181</v>
      </c>
      <c r="B31" s="30" t="s">
        <v>2559</v>
      </c>
      <c r="C31" s="53">
        <v>0</v>
      </c>
      <c r="D31" s="85">
        <v>0</v>
      </c>
      <c r="E31" s="45">
        <f>SUM(C31:D31)</f>
        <v>0</v>
      </c>
    </row>
    <row ht="17.25" customHeight="1" x14ac:dyDescent="0.15" r="32" spans="1:5">
      <c r="A32" s="22">
        <v>1030199</v>
      </c>
      <c r="B32" s="22" t="s">
        <v>2560</v>
      </c>
      <c r="C32" s="80">
        <v>0</v>
      </c>
      <c r="D32" s="53">
        <v>0</v>
      </c>
      <c r="E32" s="45">
        <f>SUM(C32:D32)</f>
        <v>0</v>
      </c>
    </row>
    <row ht="17.25" customHeight="1" x14ac:dyDescent="0.15" r="33" spans="1:5">
      <c r="A33" s="22">
        <v>1031003</v>
      </c>
      <c r="B33" s="22" t="s">
        <v>2561</v>
      </c>
      <c r="C33" s="53">
        <v>0</v>
      </c>
      <c r="D33" s="53">
        <v>0</v>
      </c>
      <c r="E33" s="45">
        <f>SUM(C33:D33)</f>
        <v>0</v>
      </c>
    </row>
    <row ht="17.25" customHeight="1" x14ac:dyDescent="0.15" r="34" spans="1:5">
      <c r="A34" s="22">
        <v>1031005</v>
      </c>
      <c r="B34" s="22" t="s">
        <v>2562</v>
      </c>
      <c r="C34" s="53">
        <v>0</v>
      </c>
      <c r="D34" s="53">
        <v>0</v>
      </c>
      <c r="E34" s="45">
        <f>SUM(C34:D34)</f>
        <v>0</v>
      </c>
    </row>
    <row ht="17.25" customHeight="1" x14ac:dyDescent="0.15" r="35" spans="1:5">
      <c r="A35" s="22">
        <v>1031006</v>
      </c>
      <c r="B35" s="22" t="s">
        <v>2563</v>
      </c>
      <c r="C35" s="53">
        <v>0</v>
      </c>
      <c r="D35" s="53">
        <v>0</v>
      </c>
      <c r="E35" s="45">
        <f>SUM(C35:D35)</f>
        <v>0</v>
      </c>
    </row>
    <row ht="17.25" customHeight="1" x14ac:dyDescent="0.15" r="36" spans="1:5">
      <c r="A36" s="22">
        <v>1031008</v>
      </c>
      <c r="B36" s="22" t="s">
        <v>2564</v>
      </c>
      <c r="C36" s="53">
        <v>0</v>
      </c>
      <c r="D36" s="53">
        <v>0</v>
      </c>
      <c r="E36" s="45">
        <f>SUM(C36:D36)</f>
        <v>0</v>
      </c>
    </row>
    <row ht="17.25" customHeight="1" x14ac:dyDescent="0.15" r="37" spans="1:5">
      <c r="A37" s="22">
        <v>1031009</v>
      </c>
      <c r="B37" s="22" t="s">
        <v>2565</v>
      </c>
      <c r="C37" s="53">
        <v>0</v>
      </c>
      <c r="D37" s="53">
        <v>0</v>
      </c>
      <c r="E37" s="45">
        <f>SUM(C37:D37)</f>
        <v>0</v>
      </c>
    </row>
    <row ht="17.25" customHeight="1" x14ac:dyDescent="0.15" r="38" spans="1:5">
      <c r="A38" s="22">
        <v>1031010</v>
      </c>
      <c r="B38" s="22" t="s">
        <v>2566</v>
      </c>
      <c r="C38" s="53">
        <v>0</v>
      </c>
      <c r="D38" s="53">
        <v>0</v>
      </c>
      <c r="E38" s="45">
        <f>SUM(C38:D38)</f>
        <v>0</v>
      </c>
    </row>
    <row ht="17.25" customHeight="1" x14ac:dyDescent="0.15" r="39" spans="1:5">
      <c r="A39" s="22">
        <v>1031011</v>
      </c>
      <c r="B39" s="22" t="s">
        <v>2567</v>
      </c>
      <c r="C39" s="53">
        <v>0</v>
      </c>
      <c r="D39" s="53">
        <v>0</v>
      </c>
      <c r="E39" s="45">
        <f>SUM(C39:D39)</f>
        <v>0</v>
      </c>
    </row>
    <row ht="17.25" customHeight="1" x14ac:dyDescent="0.15" r="40" spans="1:5">
      <c r="A40" s="22">
        <v>1031012</v>
      </c>
      <c r="B40" s="22" t="s">
        <v>2568</v>
      </c>
      <c r="C40" s="53">
        <v>0</v>
      </c>
      <c r="D40" s="53">
        <v>0</v>
      </c>
      <c r="E40" s="45">
        <f>SUM(C40:D40)</f>
        <v>0</v>
      </c>
    </row>
    <row ht="17.25" customHeight="1" x14ac:dyDescent="0.15" r="41" spans="1:5">
      <c r="A41" s="22">
        <v>1031013</v>
      </c>
      <c r="B41" s="22" t="s">
        <v>2569</v>
      </c>
      <c r="C41" s="53">
        <v>0</v>
      </c>
      <c r="D41" s="53">
        <v>0</v>
      </c>
      <c r="E41" s="45">
        <f>SUM(C41:D41)</f>
        <v>0</v>
      </c>
    </row>
    <row ht="17.25" customHeight="1" x14ac:dyDescent="0.15" r="42" spans="1:5">
      <c r="A42" s="22">
        <v>1031014</v>
      </c>
      <c r="B42" s="22" t="s">
        <v>2570</v>
      </c>
      <c r="C42" s="53">
        <v>0</v>
      </c>
      <c r="D42" s="53">
        <v>0</v>
      </c>
      <c r="E42" s="45">
        <f>SUM(C42:D42)</f>
        <v>0</v>
      </c>
    </row>
    <row ht="17.25" customHeight="1" x14ac:dyDescent="0.15" r="43" spans="1:5">
      <c r="A43" s="22">
        <v>1031099</v>
      </c>
      <c r="B43" s="22" t="s">
        <v>2571</v>
      </c>
      <c r="C43" s="53">
        <v>0</v>
      </c>
      <c r="D43" s="53">
        <v>0</v>
      </c>
      <c r="E43" s="45">
        <f>SUM(C43:D43)</f>
        <v>0</v>
      </c>
    </row>
  </sheetData>
  <mergeCells count="3">
    <mergeCell ref="A1:E1"/>
    <mergeCell ref="A2:E2"/>
    <mergeCell ref="A3:E3"/>
  </mergeCells>
  <phoneticPr fontId="0" type="noConversion"/>
  <printOptions gridLines="1"/>
  <pageMargins left="0.7499999887361302" right="0.7499999887361302" top="0.9999999849815069" bottom="0.9999999849815069" header="0.0" footer="0.0"/>
  <pageSetup paperSize="1"/>
  <headerFooter>
    <oddHeader>&amp;L&amp;C&amp;"宋体,常规"&amp;12&amp;A&amp;R</oddHeader>
    <oddFooter>&amp;L&amp;C&amp;"宋体,常规"&amp;12Page &amp;"宋体,常规"&amp;12&amp;P&amp;R</oddFooter>
  </headerFooter>
  <extLst>
    <ext uri="{2D9387EB-5337-4D45-933B-B4D357D02E09}">
      <gutter val="0.0" pos="0"/>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O61"/>
  <sheetViews>
    <sheetView showGridLines="0" showZeros="0" zoomScaleNormal="100" topLeftCell="A31" workbookViewId="0">
      <selection activeCell="A1" activeCellId="0" sqref="A1:O1"/>
    </sheetView>
  </sheetViews>
  <sheetFormatPr defaultRowHeight="19.5" customHeight="1" defaultColWidth="9.0" x14ac:dyDescent="0.15"/>
  <cols>
    <col min="1" max="1" width="9.125" customWidth="1"/>
    <col min="2" max="2" width="53.625" customWidth="1"/>
    <col min="3" max="4" width="14.625" customWidth="1"/>
    <col min="5" max="5" width="14.75" customWidth="1"/>
    <col min="6" max="15" width="14.625" customWidth="1"/>
  </cols>
  <sheetData>
    <row ht="33.75" customHeight="1" x14ac:dyDescent="0.15" r="1" spans="1:15">
      <c r="A1" s="119" t="s">
        <v>2572</v>
      </c>
    </row>
    <row ht="17.0" customHeight="1" x14ac:dyDescent="0.15" r="2" spans="1:15">
      <c r="A2" s="120" t="s">
        <v>70</v>
      </c>
    </row>
    <row ht="17.0" customHeight="1" x14ac:dyDescent="0.15" r="3" spans="1:15">
      <c r="A3" s="120" t="s">
        <v>771</v>
      </c>
    </row>
    <row s="86" customFormat="1" ht="17.0" customHeight="1" x14ac:dyDescent="0.15" r="4" spans="1:15">
      <c r="A4" s="171" t="s">
        <v>97</v>
      </c>
      <c r="B4" s="171" t="s">
        <v>98</v>
      </c>
      <c r="C4" s="171" t="s">
        <v>1789</v>
      </c>
      <c r="D4" s="171" t="s">
        <v>2068</v>
      </c>
      <c r="E4" s="171"/>
      <c r="F4" s="171"/>
      <c r="G4" s="171"/>
      <c r="H4" s="171"/>
      <c r="I4" s="171"/>
      <c r="J4" s="171"/>
      <c r="K4" s="171"/>
      <c r="L4" s="171"/>
      <c r="M4" s="171"/>
      <c r="N4" s="171" t="s">
        <v>1790</v>
      </c>
      <c r="O4" s="171" t="s">
        <v>99</v>
      </c>
    </row>
    <row s="86" customFormat="1" ht="19.8" customHeight="1" x14ac:dyDescent="0.15" r="5" spans="1:15">
      <c r="A5" s="171"/>
      <c r="B5" s="171"/>
      <c r="C5" s="171"/>
      <c r="D5" s="44" t="s">
        <v>2071</v>
      </c>
      <c r="E5" s="44" t="s">
        <v>2573</v>
      </c>
      <c r="F5" s="44" t="s">
        <v>2574</v>
      </c>
      <c r="G5" s="44" t="s">
        <v>2092</v>
      </c>
      <c r="H5" s="44" t="s">
        <v>1991</v>
      </c>
      <c r="I5" s="44" t="s">
        <v>2004</v>
      </c>
      <c r="J5" s="44" t="s">
        <v>2095</v>
      </c>
      <c r="K5" s="44" t="s">
        <v>2096</v>
      </c>
      <c r="L5" s="44" t="s">
        <v>2097</v>
      </c>
      <c r="M5" s="44" t="s">
        <v>2073</v>
      </c>
      <c r="N5" s="171"/>
      <c r="O5" s="171"/>
    </row>
    <row ht="17.0" customHeight="1" x14ac:dyDescent="0.15" r="6" spans="1:15">
      <c r="A6" s="22"/>
      <c r="B6" s="44" t="s">
        <v>2203</v>
      </c>
      <c r="C6" s="45">
        <f>SUM(C7,C9,C13,C17,C20,C31,C37,C46,C48,C52,C57,C58,C59)</f>
        <v>26289</v>
      </c>
      <c r="D6" s="45">
        <f>SUM(E6:M6)</f>
        <v>9929</v>
      </c>
      <c r="E6" s="45">
        <f>SUM(E7,E9,E13,E17,E20,E31,E37,E46,E48,E52,E57,E58,E59)</f>
        <v>29</v>
      </c>
      <c r="F6" s="45">
        <f>SUM(F7,F9,F13,F17,F20,F31,F37,F46,F48,F52,F57,F58,F59)</f>
        <v>0</v>
      </c>
      <c r="G6" s="45">
        <f>SUM(G7,G9,G13,G17,G20,G31,G37,G46,G48,G52,G57,G58)</f>
        <v>4672</v>
      </c>
      <c r="H6" s="45">
        <f>SUM(H7,H9,H13,H17,H20,H31,H37,H46,H48,H52,H57,H58)</f>
        <v>0</v>
      </c>
      <c r="I6" s="45">
        <f>SUM(I7,I9,I13,I17,I20,I31,I37,I46,I48,I52,I57,I58)</f>
        <v>20590</v>
      </c>
      <c r="J6" s="45">
        <f>SUM(J7,J9,J13,J17,J20,J31,J37,J46,J48,J52,J57,J58)</f>
        <v>-15126</v>
      </c>
      <c r="K6" s="45">
        <f>SUM(K7,K9,K13,K17,K20,K31,K37,K46,K48,K52,K57,K58,K59)</f>
        <v>0</v>
      </c>
      <c r="L6" s="45">
        <f>SUM(L7,L9,L13,L17,L20,L31,L37,L46,L48,L52,L57,L58,L59)</f>
        <v>0</v>
      </c>
      <c r="M6" s="45">
        <f>SUM(M7,M9,M13,M17,M20,M31,M37,M46,M48,M52,M57,M58,M59)</f>
        <v>-236</v>
      </c>
      <c r="N6" s="45">
        <f>SUM(C6:D6)</f>
        <v>36218</v>
      </c>
      <c r="O6" s="45">
        <f>SUM(O7,O9,O13,O17,O20,O31,O37,O46,O48,O52,O57,O58,O59)</f>
        <v>35529</v>
      </c>
    </row>
    <row ht="17.0" customHeight="1" x14ac:dyDescent="0.15" r="7" spans="1:15">
      <c r="A7" s="22">
        <v>206</v>
      </c>
      <c r="B7" s="49" t="s">
        <v>1052</v>
      </c>
      <c r="C7" s="45">
        <f>C8</f>
        <v>0</v>
      </c>
      <c r="D7" s="45">
        <f>SUM(E7:M7)</f>
        <v>0</v>
      </c>
      <c r="E7" s="45">
        <f>E8</f>
        <v>0</v>
      </c>
      <c r="F7" s="45">
        <f>F8</f>
        <v>0</v>
      </c>
      <c r="G7" s="45">
        <f>G8</f>
        <v>0</v>
      </c>
      <c r="H7" s="45">
        <f>H8</f>
        <v>0</v>
      </c>
      <c r="I7" s="45">
        <f>I8</f>
        <v>0</v>
      </c>
      <c r="J7" s="45">
        <f>J8</f>
        <v>0</v>
      </c>
      <c r="K7" s="45">
        <f>K8</f>
        <v>0</v>
      </c>
      <c r="L7" s="45">
        <f>L8</f>
        <v>0</v>
      </c>
      <c r="M7" s="45">
        <f>M8</f>
        <v>0</v>
      </c>
      <c r="N7" s="45">
        <f>SUM(C7:D7)</f>
        <v>0</v>
      </c>
      <c r="O7" s="45">
        <f>O8</f>
        <v>0</v>
      </c>
    </row>
    <row ht="17.0" customHeight="1" x14ac:dyDescent="0.15" r="8" spans="1:15">
      <c r="A8" s="22">
        <v>20610</v>
      </c>
      <c r="B8" s="50" t="s">
        <v>2204</v>
      </c>
      <c r="C8" s="53">
        <v>0</v>
      </c>
      <c r="D8" s="45">
        <f>SUM(E8:M8)</f>
        <v>0</v>
      </c>
      <c r="E8" s="53">
        <v>0</v>
      </c>
      <c r="F8" s="48">
        <v>0</v>
      </c>
      <c r="G8" s="48">
        <v>0</v>
      </c>
      <c r="H8" s="53">
        <v>0</v>
      </c>
      <c r="I8" s="53">
        <v>0</v>
      </c>
      <c r="J8" s="53">
        <v>0</v>
      </c>
      <c r="K8" s="53">
        <v>0</v>
      </c>
      <c r="L8" s="53">
        <v>0</v>
      </c>
      <c r="M8" s="53">
        <v>0</v>
      </c>
      <c r="N8" s="45">
        <f>SUM(C8:D8)</f>
        <v>0</v>
      </c>
      <c r="O8" s="45">
        <f>L09!C7</f>
        <v>0</v>
      </c>
    </row>
    <row ht="17.0" customHeight="1" x14ac:dyDescent="0.15" r="9" spans="1:15">
      <c r="A9" s="22">
        <v>207</v>
      </c>
      <c r="B9" s="49" t="s">
        <v>1101</v>
      </c>
      <c r="C9" s="45">
        <f>SUM(C10:C12)</f>
        <v>-7</v>
      </c>
      <c r="D9" s="45">
        <f>SUM(E9:M9)</f>
        <v>0</v>
      </c>
      <c r="E9" s="45">
        <f>SUM(E10:E11)</f>
        <v>0</v>
      </c>
      <c r="F9" s="45">
        <f>SUM(F10:F12)</f>
        <v>0</v>
      </c>
      <c r="G9" s="45">
        <f>SUM(G10:G11)</f>
        <v>0</v>
      </c>
      <c r="H9" s="45">
        <f>SUM(H10:H12)</f>
        <v>0</v>
      </c>
      <c r="I9" s="45">
        <f>SUM(I10:I12)</f>
        <v>0</v>
      </c>
      <c r="J9" s="45">
        <f>SUM(J10:J11)</f>
        <v>0</v>
      </c>
      <c r="K9" s="45">
        <f>SUM(K10:K11)</f>
        <v>0</v>
      </c>
      <c r="L9" s="45">
        <f>SUM(L10:L11)</f>
        <v>0</v>
      </c>
      <c r="M9" s="45">
        <f>SUM(M10:M12)</f>
        <v>0</v>
      </c>
      <c r="N9" s="45">
        <f>SUM(C9:D9)</f>
        <v>-7</v>
      </c>
      <c r="O9" s="45">
        <f>SUM(O10:O12)</f>
        <v>0</v>
      </c>
    </row>
    <row ht="17.0" customHeight="1" x14ac:dyDescent="0.15" r="10" spans="1:15">
      <c r="A10" s="22">
        <v>20707</v>
      </c>
      <c r="B10" s="50" t="s">
        <v>2211</v>
      </c>
      <c r="C10" s="53">
        <v>0</v>
      </c>
      <c r="D10" s="45">
        <f>SUM(E10:M10)</f>
        <v>0</v>
      </c>
      <c r="E10" s="53">
        <v>0</v>
      </c>
      <c r="F10" s="48">
        <v>0</v>
      </c>
      <c r="G10" s="48">
        <v>0</v>
      </c>
      <c r="H10" s="53">
        <v>0</v>
      </c>
      <c r="I10" s="53">
        <v>0</v>
      </c>
      <c r="J10" s="53">
        <v>0</v>
      </c>
      <c r="K10" s="53">
        <v>0</v>
      </c>
      <c r="L10" s="53">
        <v>0</v>
      </c>
      <c r="M10" s="53">
        <v>0</v>
      </c>
      <c r="N10" s="45">
        <f>SUM(C10:D10)</f>
        <v>0</v>
      </c>
      <c r="O10" s="45">
        <f>L09!C15</f>
        <v>0</v>
      </c>
    </row>
    <row ht="19.8" customHeight="1" x14ac:dyDescent="0.15" r="11" spans="1:15">
      <c r="A11" s="22">
        <v>20709</v>
      </c>
      <c r="B11" s="50" t="s">
        <v>2217</v>
      </c>
      <c r="C11" s="53">
        <v>-7</v>
      </c>
      <c r="D11" s="45">
        <f>SUM(E11:M11)</f>
        <v>0</v>
      </c>
      <c r="E11" s="53">
        <v>0</v>
      </c>
      <c r="F11" s="48">
        <v>0</v>
      </c>
      <c r="G11" s="48">
        <v>0</v>
      </c>
      <c r="H11" s="53">
        <v>0</v>
      </c>
      <c r="I11" s="53">
        <v>0</v>
      </c>
      <c r="J11" s="53">
        <v>0</v>
      </c>
      <c r="K11" s="53">
        <v>0</v>
      </c>
      <c r="L11" s="53">
        <v>0</v>
      </c>
      <c r="M11" s="53">
        <v>0</v>
      </c>
      <c r="N11" s="45">
        <f>SUM(C11:D11)</f>
        <v>-7</v>
      </c>
      <c r="O11" s="45">
        <f>L09!C21</f>
        <v>0</v>
      </c>
    </row>
    <row ht="19.8" customHeight="1" x14ac:dyDescent="0.15" r="12" spans="1:15">
      <c r="A12" s="22">
        <v>20710</v>
      </c>
      <c r="B12" s="50" t="s">
        <v>2223</v>
      </c>
      <c r="C12" s="53">
        <v>0</v>
      </c>
      <c r="D12" s="45">
        <f>SUM(F12,H12:I12,M12)</f>
        <v>0</v>
      </c>
      <c r="E12" s="76"/>
      <c r="F12" s="48">
        <v>0</v>
      </c>
      <c r="G12" s="76"/>
      <c r="H12" s="53">
        <v>0</v>
      </c>
      <c r="I12" s="53">
        <v>0</v>
      </c>
      <c r="J12" s="76"/>
      <c r="K12" s="76"/>
      <c r="L12" s="76"/>
      <c r="M12" s="53">
        <v>0</v>
      </c>
      <c r="N12" s="45">
        <f>SUM(C12:D12)</f>
        <v>0</v>
      </c>
      <c r="O12" s="45">
        <f>L09!C27</f>
        <v>0</v>
      </c>
    </row>
    <row ht="17.0" customHeight="1" x14ac:dyDescent="0.15" r="13" spans="1:15">
      <c r="A13" s="22">
        <v>208</v>
      </c>
      <c r="B13" s="49" t="s">
        <v>1143</v>
      </c>
      <c r="C13" s="45">
        <f>SUM(C14:C16)</f>
        <v>204</v>
      </c>
      <c r="D13" s="45">
        <f>SUM(E13:M13)</f>
        <v>30</v>
      </c>
      <c r="E13" s="45">
        <f>SUM(E14:E15)</f>
        <v>30</v>
      </c>
      <c r="F13" s="45">
        <f>SUM(F14:F16)</f>
        <v>0</v>
      </c>
      <c r="G13" s="45">
        <f>SUM(G14:G15)</f>
        <v>0</v>
      </c>
      <c r="H13" s="45">
        <f>SUM(H14:H16)</f>
        <v>0</v>
      </c>
      <c r="I13" s="45">
        <f>SUM(I14:I16)</f>
        <v>0</v>
      </c>
      <c r="J13" s="45">
        <f>SUM(J14:J15)</f>
        <v>0</v>
      </c>
      <c r="K13" s="45">
        <f>SUM(K14:K15)</f>
        <v>0</v>
      </c>
      <c r="L13" s="45">
        <f>SUM(L14:L15)</f>
        <v>0</v>
      </c>
      <c r="M13" s="45">
        <f>SUM(M14:M16)</f>
        <v>0</v>
      </c>
      <c r="N13" s="45">
        <f>SUM(C13:D13)</f>
        <v>234</v>
      </c>
      <c r="O13" s="45">
        <f>SUM(O14:O16)</f>
        <v>234</v>
      </c>
    </row>
    <row ht="17.0" customHeight="1" x14ac:dyDescent="0.15" r="14" spans="1:15">
      <c r="A14" s="22">
        <v>20822</v>
      </c>
      <c r="B14" s="50" t="s">
        <v>2226</v>
      </c>
      <c r="C14" s="53">
        <v>204</v>
      </c>
      <c r="D14" s="45">
        <f>SUM(E14:M14)</f>
        <v>30</v>
      </c>
      <c r="E14" s="53">
        <v>30</v>
      </c>
      <c r="F14" s="48">
        <v>0</v>
      </c>
      <c r="G14" s="48">
        <v>0</v>
      </c>
      <c r="H14" s="53">
        <v>0</v>
      </c>
      <c r="I14" s="53">
        <v>0</v>
      </c>
      <c r="J14" s="53">
        <v>0</v>
      </c>
      <c r="K14" s="53">
        <v>0</v>
      </c>
      <c r="L14" s="53">
        <v>0</v>
      </c>
      <c r="M14" s="53">
        <v>0</v>
      </c>
      <c r="N14" s="45">
        <f>SUM(C14:D14)</f>
        <v>234</v>
      </c>
      <c r="O14" s="45">
        <f>L09!C31</f>
        <v>234</v>
      </c>
    </row>
    <row ht="17.0" customHeight="1" x14ac:dyDescent="0.15" r="15" spans="1:15">
      <c r="A15" s="22">
        <v>20823</v>
      </c>
      <c r="B15" s="50" t="s">
        <v>2230</v>
      </c>
      <c r="C15" s="53">
        <v>0</v>
      </c>
      <c r="D15" s="45">
        <f>SUM(E15:M15)</f>
        <v>0</v>
      </c>
      <c r="E15" s="53">
        <v>0</v>
      </c>
      <c r="F15" s="48">
        <v>0</v>
      </c>
      <c r="G15" s="48">
        <v>0</v>
      </c>
      <c r="H15" s="53">
        <v>0</v>
      </c>
      <c r="I15" s="53">
        <v>0</v>
      </c>
      <c r="J15" s="53">
        <v>0</v>
      </c>
      <c r="K15" s="53">
        <v>0</v>
      </c>
      <c r="L15" s="53">
        <v>0</v>
      </c>
      <c r="M15" s="53">
        <v>0</v>
      </c>
      <c r="N15" s="45">
        <f>SUM(C15:D15)</f>
        <v>0</v>
      </c>
      <c r="O15" s="45">
        <f>L09!C35</f>
        <v>0</v>
      </c>
    </row>
    <row ht="19.8" customHeight="1" x14ac:dyDescent="0.15" r="16" spans="1:15">
      <c r="A16" s="22">
        <v>20829</v>
      </c>
      <c r="B16" s="50" t="s">
        <v>2232</v>
      </c>
      <c r="C16" s="53">
        <v>0</v>
      </c>
      <c r="D16" s="45">
        <f>SUM(F16,H16:I16,M16)</f>
        <v>0</v>
      </c>
      <c r="E16" s="76"/>
      <c r="F16" s="48">
        <v>0</v>
      </c>
      <c r="G16" s="76"/>
      <c r="H16" s="53">
        <v>0</v>
      </c>
      <c r="I16" s="53">
        <v>0</v>
      </c>
      <c r="J16" s="76"/>
      <c r="K16" s="76"/>
      <c r="L16" s="76"/>
      <c r="M16" s="53">
        <v>0</v>
      </c>
      <c r="N16" s="45">
        <f>SUM(C16:D16)</f>
        <v>0</v>
      </c>
      <c r="O16" s="45">
        <f>L09!C39</f>
        <v>0</v>
      </c>
    </row>
    <row ht="17.0" customHeight="1" x14ac:dyDescent="0.15" r="17" spans="1:15">
      <c r="A17" s="22">
        <v>211</v>
      </c>
      <c r="B17" s="49" t="s">
        <v>1317</v>
      </c>
      <c r="C17" s="45">
        <f>SUM(C18:C19)</f>
        <v>0</v>
      </c>
      <c r="D17" s="45">
        <f>SUM(E17:M17)</f>
        <v>0</v>
      </c>
      <c r="E17" s="45">
        <f>SUM(E18:E19)</f>
        <v>0</v>
      </c>
      <c r="F17" s="45">
        <f>SUM(F18:F19)</f>
        <v>0</v>
      </c>
      <c r="G17" s="45">
        <f>SUM(G18:G19)</f>
        <v>0</v>
      </c>
      <c r="H17" s="45">
        <f>SUM(H18:H19)</f>
        <v>0</v>
      </c>
      <c r="I17" s="45">
        <f>SUM(I18:I19)</f>
        <v>0</v>
      </c>
      <c r="J17" s="45">
        <f>SUM(J18:J19)</f>
        <v>0</v>
      </c>
      <c r="K17" s="45">
        <f>SUM(K18:K19)</f>
        <v>0</v>
      </c>
      <c r="L17" s="45">
        <f>SUM(L18:L19)</f>
        <v>0</v>
      </c>
      <c r="M17" s="45">
        <f>SUM(M18:M19)</f>
        <v>0</v>
      </c>
      <c r="N17" s="45">
        <f>SUM(C17:D17)</f>
        <v>0</v>
      </c>
      <c r="O17" s="45">
        <f>SUM(O18:O19)</f>
        <v>0</v>
      </c>
    </row>
    <row ht="17.0" customHeight="1" x14ac:dyDescent="0.15" r="18" spans="1:15">
      <c r="A18" s="22">
        <v>21160</v>
      </c>
      <c r="B18" s="50" t="s">
        <v>2234</v>
      </c>
      <c r="C18" s="53">
        <v>0</v>
      </c>
      <c r="D18" s="45">
        <f>SUM(E18:M18)</f>
        <v>0</v>
      </c>
      <c r="E18" s="53">
        <v>0</v>
      </c>
      <c r="F18" s="48">
        <v>0</v>
      </c>
      <c r="G18" s="48">
        <v>0</v>
      </c>
      <c r="H18" s="53">
        <v>0</v>
      </c>
      <c r="I18" s="53">
        <v>0</v>
      </c>
      <c r="J18" s="53">
        <v>0</v>
      </c>
      <c r="K18" s="53">
        <v>0</v>
      </c>
      <c r="L18" s="53">
        <v>0</v>
      </c>
      <c r="M18" s="53">
        <v>0</v>
      </c>
      <c r="N18" s="45">
        <f>SUM(C18:D18)</f>
        <v>0</v>
      </c>
      <c r="O18" s="45">
        <f>L09!C43</f>
        <v>0</v>
      </c>
    </row>
    <row ht="17.0" customHeight="1" x14ac:dyDescent="0.15" r="19" spans="1:15">
      <c r="A19" s="22">
        <v>21161</v>
      </c>
      <c r="B19" s="50" t="s">
        <v>2239</v>
      </c>
      <c r="C19" s="53">
        <v>0</v>
      </c>
      <c r="D19" s="45">
        <f>SUM(E19:M19)</f>
        <v>0</v>
      </c>
      <c r="E19" s="53">
        <v>0</v>
      </c>
      <c r="F19" s="48">
        <v>0</v>
      </c>
      <c r="G19" s="48">
        <v>0</v>
      </c>
      <c r="H19" s="53">
        <v>0</v>
      </c>
      <c r="I19" s="53">
        <v>0</v>
      </c>
      <c r="J19" s="53">
        <v>0</v>
      </c>
      <c r="K19" s="53">
        <v>0</v>
      </c>
      <c r="L19" s="53">
        <v>0</v>
      </c>
      <c r="M19" s="53">
        <v>0</v>
      </c>
      <c r="N19" s="45">
        <f>SUM(C19:D19)</f>
        <v>0</v>
      </c>
      <c r="O19" s="45">
        <f>L09!C48</f>
        <v>0</v>
      </c>
    </row>
    <row ht="17.0" customHeight="1" x14ac:dyDescent="0.15" r="20" spans="1:15">
      <c r="A20" s="22">
        <v>212</v>
      </c>
      <c r="B20" s="49" t="s">
        <v>1386</v>
      </c>
      <c r="C20" s="45">
        <f>SUM(C21:C30)</f>
        <v>20421</v>
      </c>
      <c r="D20" s="45">
        <f>SUM(E20:M20)</f>
        <v>-12719</v>
      </c>
      <c r="E20" s="45">
        <f>SUM(E21:E25)</f>
        <v>295</v>
      </c>
      <c r="F20" s="45">
        <f>SUM(F21:F30)</f>
        <v>0</v>
      </c>
      <c r="G20" s="45">
        <f>SUM(G21:G25)</f>
        <v>0</v>
      </c>
      <c r="H20" s="45">
        <f>SUM(H21:H30)</f>
        <v>0</v>
      </c>
      <c r="I20" s="45">
        <f>SUM(I21:I30)</f>
        <v>0</v>
      </c>
      <c r="J20" s="45">
        <f>SUM(J21:J25)</f>
        <v>-15126</v>
      </c>
      <c r="K20" s="45">
        <f>SUM(K21:K25)</f>
        <v>0</v>
      </c>
      <c r="L20" s="45">
        <f>SUM(L21:L25)</f>
        <v>0</v>
      </c>
      <c r="M20" s="45">
        <f>SUM(M21:M30)</f>
        <v>2112</v>
      </c>
      <c r="N20" s="45">
        <f>SUM(C20:D20)</f>
        <v>7702</v>
      </c>
      <c r="O20" s="45">
        <f>SUM(O21:O30)</f>
        <v>7302</v>
      </c>
    </row>
    <row ht="17.0" customHeight="1" x14ac:dyDescent="0.15" r="21" spans="1:15">
      <c r="A21" s="22">
        <v>21208</v>
      </c>
      <c r="B21" s="50" t="s">
        <v>2244</v>
      </c>
      <c r="C21" s="53">
        <v>15923</v>
      </c>
      <c r="D21" s="45">
        <f>SUM(E21:M21)</f>
        <v>-9964</v>
      </c>
      <c r="E21" s="53">
        <v>295</v>
      </c>
      <c r="F21" s="48">
        <v>0</v>
      </c>
      <c r="G21" s="48">
        <v>0</v>
      </c>
      <c r="H21" s="53">
        <v>0</v>
      </c>
      <c r="I21" s="53">
        <v>0</v>
      </c>
      <c r="J21" s="53">
        <v>-12607</v>
      </c>
      <c r="K21" s="53">
        <v>0</v>
      </c>
      <c r="L21" s="53">
        <v>0</v>
      </c>
      <c r="M21" s="53">
        <v>2348</v>
      </c>
      <c r="N21" s="45">
        <f>SUM(C21:D21)</f>
        <v>5959</v>
      </c>
      <c r="O21" s="45">
        <f>L09!C54</f>
        <v>5671</v>
      </c>
    </row>
    <row ht="17.0" customHeight="1" x14ac:dyDescent="0.15" r="22" spans="1:15">
      <c r="A22" s="22">
        <v>21210</v>
      </c>
      <c r="B22" s="50" t="s">
        <v>2259</v>
      </c>
      <c r="C22" s="53">
        <v>2718</v>
      </c>
      <c r="D22" s="45">
        <f>SUM(E22:M22)</f>
        <v>-1321</v>
      </c>
      <c r="E22" s="53">
        <v>0</v>
      </c>
      <c r="F22" s="48">
        <v>0</v>
      </c>
      <c r="G22" s="48">
        <v>0</v>
      </c>
      <c r="H22" s="53">
        <v>0</v>
      </c>
      <c r="I22" s="53">
        <v>0</v>
      </c>
      <c r="J22" s="53">
        <v>-1321</v>
      </c>
      <c r="K22" s="53">
        <v>0</v>
      </c>
      <c r="L22" s="53">
        <v>0</v>
      </c>
      <c r="M22" s="53">
        <v>0</v>
      </c>
      <c r="N22" s="45">
        <f>SUM(C22:D22)</f>
        <v>1397</v>
      </c>
      <c r="O22" s="45">
        <f>L09!C70</f>
        <v>1394</v>
      </c>
    </row>
    <row ht="17.0" customHeight="1" x14ac:dyDescent="0.15" r="23" spans="1:15">
      <c r="A23" s="22">
        <v>21211</v>
      </c>
      <c r="B23" s="50" t="s">
        <v>2261</v>
      </c>
      <c r="C23" s="53">
        <v>638</v>
      </c>
      <c r="D23" s="45">
        <f>SUM(E23:M23)</f>
        <v>-409</v>
      </c>
      <c r="E23" s="53">
        <v>0</v>
      </c>
      <c r="F23" s="48">
        <v>0</v>
      </c>
      <c r="G23" s="48">
        <v>0</v>
      </c>
      <c r="H23" s="53">
        <v>0</v>
      </c>
      <c r="I23" s="53">
        <v>0</v>
      </c>
      <c r="J23" s="53">
        <v>-311</v>
      </c>
      <c r="K23" s="53">
        <v>0</v>
      </c>
      <c r="L23" s="53">
        <v>0</v>
      </c>
      <c r="M23" s="53">
        <v>-98</v>
      </c>
      <c r="N23" s="45">
        <f>SUM(C23:D23)</f>
        <v>229</v>
      </c>
      <c r="O23" s="45">
        <f>L09!C74</f>
        <v>183</v>
      </c>
    </row>
    <row ht="17.0" customHeight="1" x14ac:dyDescent="0.15" r="24" spans="1:15">
      <c r="A24" s="22">
        <v>21213</v>
      </c>
      <c r="B24" s="50" t="s">
        <v>2262</v>
      </c>
      <c r="C24" s="53">
        <v>1142</v>
      </c>
      <c r="D24" s="45">
        <f>SUM(E24:M24)</f>
        <v>-1053</v>
      </c>
      <c r="E24" s="53">
        <v>0</v>
      </c>
      <c r="F24" s="48">
        <v>0</v>
      </c>
      <c r="G24" s="48">
        <v>0</v>
      </c>
      <c r="H24" s="53">
        <v>0</v>
      </c>
      <c r="I24" s="53">
        <v>0</v>
      </c>
      <c r="J24" s="53">
        <v>-967</v>
      </c>
      <c r="K24" s="53">
        <v>0</v>
      </c>
      <c r="L24" s="53">
        <v>0</v>
      </c>
      <c r="M24" s="53">
        <v>-86</v>
      </c>
      <c r="N24" s="45">
        <f>SUM(C24:D24)</f>
        <v>89</v>
      </c>
      <c r="O24" s="45">
        <f>L09!C75</f>
        <v>50</v>
      </c>
    </row>
    <row ht="17.0" customHeight="1" x14ac:dyDescent="0.15" r="25" spans="1:15">
      <c r="A25" s="22">
        <v>21214</v>
      </c>
      <c r="B25" s="50" t="s">
        <v>2268</v>
      </c>
      <c r="C25" s="53">
        <v>0</v>
      </c>
      <c r="D25" s="45">
        <f>SUM(E25:M25)</f>
        <v>28</v>
      </c>
      <c r="E25" s="53">
        <v>0</v>
      </c>
      <c r="F25" s="48">
        <v>0</v>
      </c>
      <c r="G25" s="48">
        <v>0</v>
      </c>
      <c r="H25" s="53">
        <v>0</v>
      </c>
      <c r="I25" s="53">
        <v>0</v>
      </c>
      <c r="J25" s="53">
        <v>80</v>
      </c>
      <c r="K25" s="53">
        <v>0</v>
      </c>
      <c r="L25" s="53">
        <v>0</v>
      </c>
      <c r="M25" s="53">
        <v>-52</v>
      </c>
      <c r="N25" s="45">
        <f>SUM(C25:D25)</f>
        <v>28</v>
      </c>
      <c r="O25" s="45">
        <f>L09!C81</f>
        <v>4</v>
      </c>
    </row>
    <row ht="19.8" customHeight="1" x14ac:dyDescent="0.15" r="26" spans="1:15">
      <c r="A26" s="22">
        <v>21215</v>
      </c>
      <c r="B26" s="22" t="s">
        <v>2272</v>
      </c>
      <c r="C26" s="53">
        <v>0</v>
      </c>
      <c r="D26" s="45">
        <f>SUM(F26,H26:I26,M26)</f>
        <v>0</v>
      </c>
      <c r="E26" s="76"/>
      <c r="F26" s="48">
        <v>0</v>
      </c>
      <c r="G26" s="76"/>
      <c r="H26" s="53">
        <v>0</v>
      </c>
      <c r="I26" s="53">
        <v>0</v>
      </c>
      <c r="J26" s="76"/>
      <c r="K26" s="76"/>
      <c r="L26" s="76"/>
      <c r="M26" s="53">
        <v>0</v>
      </c>
      <c r="N26" s="45">
        <f>SUM(C26:D26)</f>
        <v>0</v>
      </c>
      <c r="O26" s="45">
        <f>L09!C85</f>
        <v>0</v>
      </c>
    </row>
    <row ht="19.8" customHeight="1" x14ac:dyDescent="0.15" r="27" spans="1:15">
      <c r="A27" s="22">
        <v>21216</v>
      </c>
      <c r="B27" s="22" t="s">
        <v>2276</v>
      </c>
      <c r="C27" s="53">
        <v>0</v>
      </c>
      <c r="D27" s="45">
        <f>SUM(F27,H27:I27,M27)</f>
        <v>0</v>
      </c>
      <c r="E27" s="76"/>
      <c r="F27" s="48">
        <v>0</v>
      </c>
      <c r="G27" s="76"/>
      <c r="H27" s="53">
        <v>0</v>
      </c>
      <c r="I27" s="53">
        <v>0</v>
      </c>
      <c r="J27" s="76"/>
      <c r="K27" s="76"/>
      <c r="L27" s="76"/>
      <c r="M27" s="53">
        <v>0</v>
      </c>
      <c r="N27" s="45">
        <f>SUM(C27:D27)</f>
        <v>0</v>
      </c>
      <c r="O27" s="45">
        <f>L09!C89</f>
        <v>0</v>
      </c>
    </row>
    <row ht="19.8" customHeight="1" x14ac:dyDescent="0.15" r="28" spans="1:15">
      <c r="A28" s="22">
        <v>21217</v>
      </c>
      <c r="B28" s="22" t="s">
        <v>2278</v>
      </c>
      <c r="C28" s="53">
        <v>0</v>
      </c>
      <c r="D28" s="45">
        <f>SUM(F28,H28:I28,M28)</f>
        <v>0</v>
      </c>
      <c r="E28" s="76"/>
      <c r="F28" s="48">
        <v>0</v>
      </c>
      <c r="G28" s="76"/>
      <c r="H28" s="53">
        <v>0</v>
      </c>
      <c r="I28" s="53">
        <v>0</v>
      </c>
      <c r="J28" s="76"/>
      <c r="K28" s="76"/>
      <c r="L28" s="76"/>
      <c r="M28" s="53">
        <v>0</v>
      </c>
      <c r="N28" s="45">
        <f>SUM(C28:D28)</f>
        <v>0</v>
      </c>
      <c r="O28" s="45">
        <f>L09!C93</f>
        <v>0</v>
      </c>
    </row>
    <row ht="19.8" customHeight="1" x14ac:dyDescent="0.15" r="29" spans="1:15">
      <c r="A29" s="22">
        <v>21218</v>
      </c>
      <c r="B29" s="22" t="s">
        <v>2284</v>
      </c>
      <c r="C29" s="53">
        <v>0</v>
      </c>
      <c r="D29" s="45">
        <f>SUM(F29,H29:I29,M29)</f>
        <v>0</v>
      </c>
      <c r="E29" s="76"/>
      <c r="F29" s="48">
        <v>0</v>
      </c>
      <c r="G29" s="76"/>
      <c r="H29" s="53">
        <v>0</v>
      </c>
      <c r="I29" s="53">
        <v>0</v>
      </c>
      <c r="J29" s="76"/>
      <c r="K29" s="76"/>
      <c r="L29" s="76"/>
      <c r="M29" s="53">
        <v>0</v>
      </c>
      <c r="N29" s="45">
        <f>SUM(C29:D29)</f>
        <v>0</v>
      </c>
      <c r="O29" s="45">
        <f>L09!C99</f>
        <v>0</v>
      </c>
    </row>
    <row ht="19.8" customHeight="1" x14ac:dyDescent="0.15" r="30" spans="1:15">
      <c r="A30" s="22">
        <v>21219</v>
      </c>
      <c r="B30" s="22" t="s">
        <v>2287</v>
      </c>
      <c r="C30" s="53">
        <v>0</v>
      </c>
      <c r="D30" s="45">
        <f>SUM(F30,H30:I30,M30)</f>
        <v>0</v>
      </c>
      <c r="E30" s="76"/>
      <c r="F30" s="48">
        <v>0</v>
      </c>
      <c r="G30" s="76"/>
      <c r="H30" s="53">
        <v>0</v>
      </c>
      <c r="I30" s="53">
        <v>0</v>
      </c>
      <c r="J30" s="76"/>
      <c r="K30" s="76"/>
      <c r="L30" s="76"/>
      <c r="M30" s="53">
        <v>0</v>
      </c>
      <c r="N30" s="45">
        <f>SUM(C30:D30)</f>
        <v>0</v>
      </c>
      <c r="O30" s="45">
        <f>L09!C102</f>
        <v>0</v>
      </c>
    </row>
    <row ht="17.0" customHeight="1" x14ac:dyDescent="0.15" r="31" spans="1:15">
      <c r="A31" s="22">
        <v>213</v>
      </c>
      <c r="B31" s="49" t="s">
        <v>1406</v>
      </c>
      <c r="C31" s="45">
        <f>SUM(C32:C36)</f>
        <v>0</v>
      </c>
      <c r="D31" s="45">
        <f>SUM(E31:M31)</f>
        <v>0</v>
      </c>
      <c r="E31" s="45">
        <f>SUM(E32:E34)</f>
        <v>0</v>
      </c>
      <c r="F31" s="45">
        <f>SUM(F32:F36)</f>
        <v>0</v>
      </c>
      <c r="G31" s="45">
        <f>SUM(G32:G34)</f>
        <v>0</v>
      </c>
      <c r="H31" s="45">
        <f>SUM(H32:H36)</f>
        <v>0</v>
      </c>
      <c r="I31" s="45">
        <f>SUM(I32:I36)</f>
        <v>0</v>
      </c>
      <c r="J31" s="45">
        <f>SUM(J32:J34)</f>
        <v>0</v>
      </c>
      <c r="K31" s="45">
        <f>SUM(K32:K34)</f>
        <v>0</v>
      </c>
      <c r="L31" s="45">
        <f>SUM(L32:L34)</f>
        <v>0</v>
      </c>
      <c r="M31" s="45">
        <f>SUM(M32:M36)</f>
        <v>0</v>
      </c>
      <c r="N31" s="45">
        <f>SUM(C31:D31)</f>
        <v>0</v>
      </c>
      <c r="O31" s="45">
        <f>SUM(O32:O36)</f>
        <v>0</v>
      </c>
    </row>
    <row ht="17.0" customHeight="1" x14ac:dyDescent="0.15" r="32" spans="1:15">
      <c r="A32" s="22">
        <v>21366</v>
      </c>
      <c r="B32" s="50" t="s">
        <v>2294</v>
      </c>
      <c r="C32" s="53">
        <v>0</v>
      </c>
      <c r="D32" s="45">
        <f>SUM(E32:M32)</f>
        <v>0</v>
      </c>
      <c r="E32" s="53">
        <v>0</v>
      </c>
      <c r="F32" s="48">
        <v>0</v>
      </c>
      <c r="G32" s="48">
        <v>0</v>
      </c>
      <c r="H32" s="53">
        <v>0</v>
      </c>
      <c r="I32" s="53">
        <v>0</v>
      </c>
      <c r="J32" s="53">
        <v>0</v>
      </c>
      <c r="K32" s="53">
        <v>0</v>
      </c>
      <c r="L32" s="53">
        <v>0</v>
      </c>
      <c r="M32" s="53">
        <v>0</v>
      </c>
      <c r="N32" s="45">
        <f>SUM(C32:D32)</f>
        <v>0</v>
      </c>
      <c r="O32" s="45">
        <f>L09!C112</f>
        <v>0</v>
      </c>
    </row>
    <row ht="17.0" customHeight="1" x14ac:dyDescent="0.15" r="33" spans="1:15">
      <c r="A33" s="22">
        <v>21367</v>
      </c>
      <c r="B33" s="50" t="s">
        <v>2298</v>
      </c>
      <c r="C33" s="53">
        <v>0</v>
      </c>
      <c r="D33" s="45">
        <f>SUM(E33:M33)</f>
        <v>0</v>
      </c>
      <c r="E33" s="53">
        <v>0</v>
      </c>
      <c r="F33" s="48">
        <v>0</v>
      </c>
      <c r="G33" s="48">
        <v>0</v>
      </c>
      <c r="H33" s="53">
        <v>0</v>
      </c>
      <c r="I33" s="53">
        <v>0</v>
      </c>
      <c r="J33" s="53">
        <v>0</v>
      </c>
      <c r="K33" s="53">
        <v>0</v>
      </c>
      <c r="L33" s="53">
        <v>0</v>
      </c>
      <c r="M33" s="53">
        <v>0</v>
      </c>
      <c r="N33" s="45">
        <f>SUM(C33:D33)</f>
        <v>0</v>
      </c>
      <c r="O33" s="45">
        <f>L09!C117</f>
        <v>0</v>
      </c>
    </row>
    <row ht="17.0" customHeight="1" x14ac:dyDescent="0.15" r="34" spans="1:15">
      <c r="A34" s="22">
        <v>21369</v>
      </c>
      <c r="B34" s="50" t="s">
        <v>2301</v>
      </c>
      <c r="C34" s="53">
        <v>0</v>
      </c>
      <c r="D34" s="45">
        <f>SUM(E34:M34)</f>
        <v>0</v>
      </c>
      <c r="E34" s="53">
        <v>0</v>
      </c>
      <c r="F34" s="48">
        <v>0</v>
      </c>
      <c r="G34" s="48">
        <v>0</v>
      </c>
      <c r="H34" s="53">
        <v>0</v>
      </c>
      <c r="I34" s="53">
        <v>0</v>
      </c>
      <c r="J34" s="53">
        <v>0</v>
      </c>
      <c r="K34" s="53">
        <v>0</v>
      </c>
      <c r="L34" s="53">
        <v>0</v>
      </c>
      <c r="M34" s="53">
        <v>0</v>
      </c>
      <c r="N34" s="45">
        <f>SUM(C34:D34)</f>
        <v>0</v>
      </c>
      <c r="O34" s="45">
        <f>L09!C122</f>
        <v>0</v>
      </c>
    </row>
    <row ht="19.8" customHeight="1" x14ac:dyDescent="0.15" r="35" spans="1:15">
      <c r="A35" s="22">
        <v>21370</v>
      </c>
      <c r="B35" s="50" t="s">
        <v>2305</v>
      </c>
      <c r="C35" s="53">
        <v>0</v>
      </c>
      <c r="D35" s="45">
        <f>SUM(F35,H35:I35,M35)</f>
        <v>0</v>
      </c>
      <c r="E35" s="76"/>
      <c r="F35" s="48">
        <v>0</v>
      </c>
      <c r="G35" s="76"/>
      <c r="H35" s="53">
        <v>0</v>
      </c>
      <c r="I35" s="53">
        <v>0</v>
      </c>
      <c r="J35" s="76"/>
      <c r="K35" s="76"/>
      <c r="L35" s="76"/>
      <c r="M35" s="53">
        <v>0</v>
      </c>
      <c r="N35" s="45">
        <f>SUM(C35:D35)</f>
        <v>0</v>
      </c>
      <c r="O35" s="45">
        <f>L09!C127</f>
        <v>0</v>
      </c>
    </row>
    <row ht="19.8" customHeight="1" x14ac:dyDescent="0.15" r="36" spans="1:15">
      <c r="A36" s="22">
        <v>21371</v>
      </c>
      <c r="B36" s="50" t="s">
        <v>2308</v>
      </c>
      <c r="C36" s="53">
        <v>0</v>
      </c>
      <c r="D36" s="45">
        <f>SUM(F36,H36:I36,M36)</f>
        <v>0</v>
      </c>
      <c r="E36" s="76"/>
      <c r="F36" s="48">
        <v>0</v>
      </c>
      <c r="G36" s="76"/>
      <c r="H36" s="53">
        <v>0</v>
      </c>
      <c r="I36" s="53">
        <v>0</v>
      </c>
      <c r="J36" s="76"/>
      <c r="K36" s="76"/>
      <c r="L36" s="76"/>
      <c r="M36" s="53">
        <v>0</v>
      </c>
      <c r="N36" s="45">
        <f>SUM(C36:D36)</f>
        <v>0</v>
      </c>
      <c r="O36" s="45">
        <f>L09!C130</f>
        <v>0</v>
      </c>
    </row>
    <row ht="17.0" customHeight="1" x14ac:dyDescent="0.15" r="37" spans="1:15">
      <c r="A37" s="22">
        <v>214</v>
      </c>
      <c r="B37" s="49" t="s">
        <v>1497</v>
      </c>
      <c r="C37" s="45">
        <f>SUM(C38:C45)</f>
        <v>0</v>
      </c>
      <c r="D37" s="45">
        <f>SUM(E37:M37)</f>
        <v>0</v>
      </c>
      <c r="E37" s="45">
        <f>SUM(E38:E42)</f>
        <v>0</v>
      </c>
      <c r="F37" s="45">
        <f>SUM(F38:F45)</f>
        <v>0</v>
      </c>
      <c r="G37" s="45">
        <f>SUM(G38:G42)</f>
        <v>0</v>
      </c>
      <c r="H37" s="45">
        <f>SUM(H38:H45)</f>
        <v>0</v>
      </c>
      <c r="I37" s="45">
        <f>SUM(I38:I45)</f>
        <v>0</v>
      </c>
      <c r="J37" s="45">
        <f>SUM(J38:J42)</f>
        <v>0</v>
      </c>
      <c r="K37" s="45">
        <f>SUM(K38:K42)</f>
        <v>0</v>
      </c>
      <c r="L37" s="45">
        <f>SUM(L38:L42)</f>
        <v>0</v>
      </c>
      <c r="M37" s="45">
        <f>SUM(M38:M45)</f>
        <v>0</v>
      </c>
      <c r="N37" s="45">
        <f>SUM(C37:D37)</f>
        <v>0</v>
      </c>
      <c r="O37" s="45">
        <f>SUM(O38:O45)</f>
        <v>0</v>
      </c>
    </row>
    <row ht="17.0" customHeight="1" x14ac:dyDescent="0.15" r="38" spans="1:15">
      <c r="A38" s="22">
        <v>21460</v>
      </c>
      <c r="B38" s="50" t="s">
        <v>2313</v>
      </c>
      <c r="C38" s="53">
        <v>0</v>
      </c>
      <c r="D38" s="45">
        <f>SUM(E38:M38)</f>
        <v>0</v>
      </c>
      <c r="E38" s="53">
        <v>0</v>
      </c>
      <c r="F38" s="48">
        <v>0</v>
      </c>
      <c r="G38" s="48">
        <v>0</v>
      </c>
      <c r="H38" s="53">
        <v>0</v>
      </c>
      <c r="I38" s="53">
        <v>0</v>
      </c>
      <c r="J38" s="53">
        <v>0</v>
      </c>
      <c r="K38" s="53">
        <v>0</v>
      </c>
      <c r="L38" s="53">
        <v>0</v>
      </c>
      <c r="M38" s="53">
        <v>0</v>
      </c>
      <c r="N38" s="45">
        <f>SUM(C38:D38)</f>
        <v>0</v>
      </c>
      <c r="O38" s="45">
        <f>L09!C136</f>
        <v>0</v>
      </c>
    </row>
    <row ht="17.0" customHeight="1" x14ac:dyDescent="0.15" r="39" spans="1:15">
      <c r="A39" s="22">
        <v>21462</v>
      </c>
      <c r="B39" s="50" t="s">
        <v>2316</v>
      </c>
      <c r="C39" s="53">
        <v>0</v>
      </c>
      <c r="D39" s="45">
        <f>SUM(E39:M39)</f>
        <v>0</v>
      </c>
      <c r="E39" s="53">
        <v>0</v>
      </c>
      <c r="F39" s="48">
        <v>0</v>
      </c>
      <c r="G39" s="48">
        <v>0</v>
      </c>
      <c r="H39" s="53">
        <v>0</v>
      </c>
      <c r="I39" s="53">
        <v>0</v>
      </c>
      <c r="J39" s="53">
        <v>0</v>
      </c>
      <c r="K39" s="53">
        <v>0</v>
      </c>
      <c r="L39" s="53">
        <v>0</v>
      </c>
      <c r="M39" s="53">
        <v>0</v>
      </c>
      <c r="N39" s="45">
        <f>SUM(C39:D39)</f>
        <v>0</v>
      </c>
      <c r="O39" s="45">
        <f>L09!C141</f>
        <v>0</v>
      </c>
    </row>
    <row ht="17.0" customHeight="1" x14ac:dyDescent="0.15" r="40" spans="1:15">
      <c r="A40" s="22">
        <v>21464</v>
      </c>
      <c r="B40" s="50" t="s">
        <v>2320</v>
      </c>
      <c r="C40" s="53">
        <v>0</v>
      </c>
      <c r="D40" s="45">
        <f>SUM(E40:M40)</f>
        <v>0</v>
      </c>
      <c r="E40" s="53">
        <v>0</v>
      </c>
      <c r="F40" s="48">
        <v>0</v>
      </c>
      <c r="G40" s="48">
        <v>0</v>
      </c>
      <c r="H40" s="53">
        <v>0</v>
      </c>
      <c r="I40" s="53">
        <v>0</v>
      </c>
      <c r="J40" s="53">
        <v>0</v>
      </c>
      <c r="K40" s="53">
        <v>0</v>
      </c>
      <c r="L40" s="53">
        <v>0</v>
      </c>
      <c r="M40" s="53">
        <v>0</v>
      </c>
      <c r="N40" s="45">
        <f>SUM(C40:D40)</f>
        <v>0</v>
      </c>
      <c r="O40" s="45">
        <f>L09!C146</f>
        <v>0</v>
      </c>
    </row>
    <row ht="17.0" customHeight="1" x14ac:dyDescent="0.15" r="41" spans="1:15">
      <c r="A41" s="22">
        <v>21468</v>
      </c>
      <c r="B41" s="50" t="s">
        <v>2329</v>
      </c>
      <c r="C41" s="53">
        <v>0</v>
      </c>
      <c r="D41" s="45">
        <f>SUM(E41:M41)</f>
        <v>0</v>
      </c>
      <c r="E41" s="53">
        <v>0</v>
      </c>
      <c r="F41" s="48">
        <v>0</v>
      </c>
      <c r="G41" s="48">
        <v>0</v>
      </c>
      <c r="H41" s="53">
        <v>0</v>
      </c>
      <c r="I41" s="53">
        <v>0</v>
      </c>
      <c r="J41" s="53">
        <v>0</v>
      </c>
      <c r="K41" s="53">
        <v>0</v>
      </c>
      <c r="L41" s="53">
        <v>0</v>
      </c>
      <c r="M41" s="53">
        <v>0</v>
      </c>
      <c r="N41" s="45">
        <f>SUM(C41:D41)</f>
        <v>0</v>
      </c>
      <c r="O41" s="45">
        <f>L09!C155</f>
        <v>0</v>
      </c>
    </row>
    <row ht="17.0" customHeight="1" x14ac:dyDescent="0.15" r="42" spans="1:15">
      <c r="A42" s="22">
        <v>21469</v>
      </c>
      <c r="B42" s="50" t="s">
        <v>2336</v>
      </c>
      <c r="C42" s="53">
        <v>0</v>
      </c>
      <c r="D42" s="45">
        <f>SUM(E42:M42)</f>
        <v>0</v>
      </c>
      <c r="E42" s="53">
        <v>0</v>
      </c>
      <c r="F42" s="48">
        <v>0</v>
      </c>
      <c r="G42" s="48">
        <v>0</v>
      </c>
      <c r="H42" s="53">
        <v>0</v>
      </c>
      <c r="I42" s="53">
        <v>0</v>
      </c>
      <c r="J42" s="53">
        <v>0</v>
      </c>
      <c r="K42" s="53">
        <v>0</v>
      </c>
      <c r="L42" s="53">
        <v>0</v>
      </c>
      <c r="M42" s="53">
        <v>0</v>
      </c>
      <c r="N42" s="45">
        <f>SUM(C42:D42)</f>
        <v>0</v>
      </c>
      <c r="O42" s="45">
        <f>L09!C162</f>
        <v>0</v>
      </c>
    </row>
    <row ht="19.8" customHeight="1" x14ac:dyDescent="0.15" r="43" spans="1:15">
      <c r="A43" s="22">
        <v>21470</v>
      </c>
      <c r="B43" s="50" t="s">
        <v>2345</v>
      </c>
      <c r="C43" s="53">
        <v>0</v>
      </c>
      <c r="D43" s="45">
        <f>SUM(F43,H43:I43,M43)</f>
        <v>0</v>
      </c>
      <c r="E43" s="76"/>
      <c r="F43" s="48">
        <v>0</v>
      </c>
      <c r="G43" s="76"/>
      <c r="H43" s="53">
        <v>0</v>
      </c>
      <c r="I43" s="53">
        <v>0</v>
      </c>
      <c r="J43" s="76"/>
      <c r="K43" s="76"/>
      <c r="L43" s="76"/>
      <c r="M43" s="53">
        <v>0</v>
      </c>
      <c r="N43" s="45">
        <f>SUM(C43:D43)</f>
        <v>0</v>
      </c>
      <c r="O43" s="45">
        <f>L09!C172</f>
        <v>0</v>
      </c>
    </row>
    <row ht="19.8" customHeight="1" x14ac:dyDescent="0.15" r="44" spans="1:15">
      <c r="A44" s="22">
        <v>21471</v>
      </c>
      <c r="B44" s="50" t="s">
        <v>2348</v>
      </c>
      <c r="C44" s="53">
        <v>0</v>
      </c>
      <c r="D44" s="45">
        <f>SUM(F44,H44:I44,M44)</f>
        <v>0</v>
      </c>
      <c r="E44" s="76"/>
      <c r="F44" s="48">
        <v>0</v>
      </c>
      <c r="G44" s="76"/>
      <c r="H44" s="53">
        <v>0</v>
      </c>
      <c r="I44" s="53">
        <v>0</v>
      </c>
      <c r="J44" s="76"/>
      <c r="K44" s="76"/>
      <c r="L44" s="76"/>
      <c r="M44" s="53">
        <v>0</v>
      </c>
      <c r="N44" s="45">
        <f>SUM(C44:D44)</f>
        <v>0</v>
      </c>
      <c r="O44" s="45">
        <f>L09!C175</f>
        <v>0</v>
      </c>
    </row>
    <row ht="19.8" customHeight="1" x14ac:dyDescent="0.15" r="45" spans="1:15">
      <c r="A45" s="22">
        <v>21472</v>
      </c>
      <c r="B45" s="50" t="s">
        <v>2350</v>
      </c>
      <c r="C45" s="53">
        <v>0</v>
      </c>
      <c r="D45" s="45">
        <f>SUM(F45,H45:I45,M45)</f>
        <v>0</v>
      </c>
      <c r="E45" s="76"/>
      <c r="F45" s="48">
        <v>0</v>
      </c>
      <c r="G45" s="76"/>
      <c r="H45" s="53">
        <v>0</v>
      </c>
      <c r="I45" s="53">
        <v>0</v>
      </c>
      <c r="J45" s="76"/>
      <c r="K45" s="76"/>
      <c r="L45" s="76"/>
      <c r="M45" s="53">
        <v>0</v>
      </c>
      <c r="N45" s="45">
        <f>SUM(C45:D45)</f>
        <v>0</v>
      </c>
      <c r="O45" s="45">
        <f>L09!C178</f>
        <v>0</v>
      </c>
    </row>
    <row ht="17.25" customHeight="1" x14ac:dyDescent="0.15" r="46" spans="1:15">
      <c r="A46" s="22">
        <v>215</v>
      </c>
      <c r="B46" s="49" t="s">
        <v>1542</v>
      </c>
      <c r="C46" s="45">
        <f>C47</f>
        <v>0</v>
      </c>
      <c r="D46" s="45">
        <f>SUM(E46:M46)</f>
        <v>0</v>
      </c>
      <c r="E46" s="45">
        <f>E47</f>
        <v>0</v>
      </c>
      <c r="F46" s="45">
        <f>F47</f>
        <v>0</v>
      </c>
      <c r="G46" s="45">
        <f>G47</f>
        <v>0</v>
      </c>
      <c r="H46" s="45">
        <f>H47</f>
        <v>0</v>
      </c>
      <c r="I46" s="45">
        <f>I47</f>
        <v>0</v>
      </c>
      <c r="J46" s="45">
        <f>J47</f>
        <v>0</v>
      </c>
      <c r="K46" s="45">
        <f>K47</f>
        <v>0</v>
      </c>
      <c r="L46" s="45">
        <f>L47</f>
        <v>0</v>
      </c>
      <c r="M46" s="45">
        <f>M47</f>
        <v>0</v>
      </c>
      <c r="N46" s="45">
        <f>SUM(C46:D46)</f>
        <v>0</v>
      </c>
      <c r="O46" s="45">
        <f>O47</f>
        <v>0</v>
      </c>
    </row>
    <row ht="17.25" customHeight="1" x14ac:dyDescent="0.15" r="47" spans="1:15">
      <c r="A47" s="22">
        <v>21562</v>
      </c>
      <c r="B47" s="50" t="s">
        <v>2351</v>
      </c>
      <c r="C47" s="53">
        <v>0</v>
      </c>
      <c r="D47" s="45">
        <f>SUM(E47:M47)</f>
        <v>0</v>
      </c>
      <c r="E47" s="53">
        <v>0</v>
      </c>
      <c r="F47" s="48">
        <v>0</v>
      </c>
      <c r="G47" s="48">
        <v>0</v>
      </c>
      <c r="H47" s="53">
        <v>0</v>
      </c>
      <c r="I47" s="53">
        <v>0</v>
      </c>
      <c r="J47" s="53">
        <v>0</v>
      </c>
      <c r="K47" s="53">
        <v>0</v>
      </c>
      <c r="L47" s="53">
        <v>0</v>
      </c>
      <c r="M47" s="53">
        <v>0</v>
      </c>
      <c r="N47" s="45">
        <f>SUM(C47:D47)</f>
        <v>0</v>
      </c>
      <c r="O47" s="45">
        <f>L09!C180</f>
        <v>0</v>
      </c>
    </row>
    <row ht="17.25" customHeight="1" x14ac:dyDescent="0.15" r="48" spans="1:15">
      <c r="A48" s="22">
        <v>217</v>
      </c>
      <c r="B48" s="49" t="s">
        <v>1600</v>
      </c>
      <c r="C48" s="45">
        <f>C49</f>
        <v>0</v>
      </c>
      <c r="D48" s="45">
        <f>SUM(E48:M48)</f>
        <v>0</v>
      </c>
      <c r="E48" s="45">
        <f>E49</f>
        <v>0</v>
      </c>
      <c r="F48" s="45">
        <f>F49</f>
        <v>0</v>
      </c>
      <c r="G48" s="45">
        <f>G49</f>
        <v>0</v>
      </c>
      <c r="H48" s="45">
        <f>H49</f>
        <v>0</v>
      </c>
      <c r="I48" s="45">
        <f>I49</f>
        <v>0</v>
      </c>
      <c r="J48" s="45">
        <f>J49</f>
        <v>0</v>
      </c>
      <c r="K48" s="45">
        <f>K49</f>
        <v>0</v>
      </c>
      <c r="L48" s="45">
        <f>L49</f>
        <v>0</v>
      </c>
      <c r="M48" s="45">
        <f>M49</f>
        <v>0</v>
      </c>
      <c r="N48" s="45">
        <f>SUM(C48:D48)</f>
        <v>0</v>
      </c>
      <c r="O48" s="45">
        <f>O49</f>
        <v>0</v>
      </c>
    </row>
    <row ht="17.25" customHeight="1" x14ac:dyDescent="0.15" r="49" spans="1:15">
      <c r="A49" s="22">
        <v>21704</v>
      </c>
      <c r="B49" s="50" t="s">
        <v>1620</v>
      </c>
      <c r="C49" s="45">
        <f>SUM(C50:C51)</f>
        <v>0</v>
      </c>
      <c r="D49" s="45">
        <f>SUM(E49:M49)</f>
        <v>0</v>
      </c>
      <c r="E49" s="45">
        <f>SUM(E50:E51)</f>
        <v>0</v>
      </c>
      <c r="F49" s="45">
        <f>SUM(F50:F51)</f>
        <v>0</v>
      </c>
      <c r="G49" s="45">
        <f>SUM(G50:G51)</f>
        <v>0</v>
      </c>
      <c r="H49" s="45">
        <f>SUM(H50:H51)</f>
        <v>0</v>
      </c>
      <c r="I49" s="45">
        <f>SUM(I50:I51)</f>
        <v>0</v>
      </c>
      <c r="J49" s="45">
        <f>SUM(J50:J51)</f>
        <v>0</v>
      </c>
      <c r="K49" s="45">
        <f>SUM(K50:K51)</f>
        <v>0</v>
      </c>
      <c r="L49" s="45">
        <f>SUM(L50:L51)</f>
        <v>0</v>
      </c>
      <c r="M49" s="45">
        <f>SUM(M50:M51)</f>
        <v>0</v>
      </c>
      <c r="N49" s="45">
        <f>SUM(C49:D49)</f>
        <v>0</v>
      </c>
      <c r="O49" s="45">
        <f>SUM(O50:O51)</f>
        <v>0</v>
      </c>
    </row>
    <row ht="17.25" customHeight="1" x14ac:dyDescent="0.15" r="50" spans="1:15">
      <c r="A50" s="22">
        <v>2170402</v>
      </c>
      <c r="B50" s="50" t="s">
        <v>2355</v>
      </c>
      <c r="C50" s="53">
        <v>0</v>
      </c>
      <c r="D50" s="45">
        <f>SUM(E50:M50)</f>
        <v>0</v>
      </c>
      <c r="E50" s="53">
        <v>0</v>
      </c>
      <c r="F50" s="48">
        <v>0</v>
      </c>
      <c r="G50" s="48">
        <v>0</v>
      </c>
      <c r="H50" s="53">
        <v>0</v>
      </c>
      <c r="I50" s="53">
        <v>0</v>
      </c>
      <c r="J50" s="53">
        <v>0</v>
      </c>
      <c r="K50" s="53">
        <v>0</v>
      </c>
      <c r="L50" s="53">
        <v>0</v>
      </c>
      <c r="M50" s="53">
        <v>0</v>
      </c>
      <c r="N50" s="45">
        <f>SUM(C50:D50)</f>
        <v>0</v>
      </c>
      <c r="O50" s="45">
        <f>L09!C186</f>
        <v>0</v>
      </c>
    </row>
    <row ht="17.25" customHeight="1" x14ac:dyDescent="0.15" r="51" spans="1:15">
      <c r="A51" s="22">
        <v>2170403</v>
      </c>
      <c r="B51" s="50" t="s">
        <v>2356</v>
      </c>
      <c r="C51" s="53">
        <v>0</v>
      </c>
      <c r="D51" s="45">
        <f>SUM(E51:M51)</f>
        <v>0</v>
      </c>
      <c r="E51" s="53">
        <v>0</v>
      </c>
      <c r="F51" s="48">
        <v>0</v>
      </c>
      <c r="G51" s="48">
        <v>0</v>
      </c>
      <c r="H51" s="53">
        <v>0</v>
      </c>
      <c r="I51" s="53">
        <v>0</v>
      </c>
      <c r="J51" s="53">
        <v>0</v>
      </c>
      <c r="K51" s="53">
        <v>0</v>
      </c>
      <c r="L51" s="53">
        <v>0</v>
      </c>
      <c r="M51" s="53">
        <v>0</v>
      </c>
      <c r="N51" s="45">
        <f>SUM(C51:D51)</f>
        <v>0</v>
      </c>
      <c r="O51" s="45">
        <f>L09!C187</f>
        <v>0</v>
      </c>
    </row>
    <row ht="17.25" customHeight="1" x14ac:dyDescent="0.15" r="52" spans="1:15">
      <c r="A52" s="22">
        <v>229</v>
      </c>
      <c r="B52" s="49" t="s">
        <v>1850</v>
      </c>
      <c r="C52" s="45">
        <f>SUM(C53:C56)</f>
        <v>2101</v>
      </c>
      <c r="D52" s="45">
        <f>SUM(E52:M52)</f>
        <v>20294</v>
      </c>
      <c r="E52" s="45">
        <f>SUM(E53:E56)</f>
        <v>-296</v>
      </c>
      <c r="F52" s="45">
        <f>SUM(F53:F56)</f>
        <v>0</v>
      </c>
      <c r="G52" s="45">
        <f>SUM(G53:G56)</f>
        <v>0</v>
      </c>
      <c r="H52" s="45">
        <f>SUM(H53:H56)</f>
        <v>0</v>
      </c>
      <c r="I52" s="45">
        <f>SUM(I53:I56)</f>
        <v>20590</v>
      </c>
      <c r="J52" s="45">
        <f>SUM(J53:J56)</f>
        <v>0</v>
      </c>
      <c r="K52" s="45">
        <f>SUM(K53:K56)</f>
        <v>0</v>
      </c>
      <c r="L52" s="45">
        <f>SUM(L53:L56)</f>
        <v>0</v>
      </c>
      <c r="M52" s="45">
        <f>SUM(M53:M56)</f>
        <v>0</v>
      </c>
      <c r="N52" s="45">
        <f>SUM(C52:D52)</f>
        <v>22395</v>
      </c>
      <c r="O52" s="45">
        <f>SUM(O53:O56)</f>
        <v>22099</v>
      </c>
    </row>
    <row ht="17.25" customHeight="1" x14ac:dyDescent="0.15" r="53" spans="1:15">
      <c r="A53" s="22">
        <v>22904</v>
      </c>
      <c r="B53" s="50" t="s">
        <v>2357</v>
      </c>
      <c r="C53" s="53">
        <v>32</v>
      </c>
      <c r="D53" s="45">
        <f>SUM(E53:M53)</f>
        <v>20590</v>
      </c>
      <c r="E53" s="53">
        <v>0</v>
      </c>
      <c r="F53" s="48">
        <v>0</v>
      </c>
      <c r="G53" s="48">
        <v>0</v>
      </c>
      <c r="H53" s="53">
        <v>0</v>
      </c>
      <c r="I53" s="53">
        <v>20590</v>
      </c>
      <c r="J53" s="53">
        <v>0</v>
      </c>
      <c r="K53" s="53">
        <v>0</v>
      </c>
      <c r="L53" s="53">
        <v>0</v>
      </c>
      <c r="M53" s="53">
        <v>0</v>
      </c>
      <c r="N53" s="45">
        <f>SUM(C53:D53)</f>
        <v>20622</v>
      </c>
      <c r="O53" s="45">
        <f>L09!C189</f>
        <v>20622</v>
      </c>
    </row>
    <row ht="17.25" customHeight="1" x14ac:dyDescent="0.15" r="54" spans="1:15">
      <c r="A54" s="22">
        <v>22908</v>
      </c>
      <c r="B54" s="50" t="s">
        <v>2361</v>
      </c>
      <c r="C54" s="53">
        <v>0</v>
      </c>
      <c r="D54" s="45">
        <f>SUM(E54:M54)</f>
        <v>0</v>
      </c>
      <c r="E54" s="53">
        <v>0</v>
      </c>
      <c r="F54" s="48">
        <v>0</v>
      </c>
      <c r="G54" s="48">
        <v>0</v>
      </c>
      <c r="H54" s="53">
        <v>0</v>
      </c>
      <c r="I54" s="53">
        <v>0</v>
      </c>
      <c r="J54" s="53">
        <v>0</v>
      </c>
      <c r="K54" s="53">
        <v>0</v>
      </c>
      <c r="L54" s="53">
        <v>0</v>
      </c>
      <c r="M54" s="53">
        <v>0</v>
      </c>
      <c r="N54" s="45">
        <f>SUM(C54:D54)</f>
        <v>0</v>
      </c>
      <c r="O54" s="45">
        <f>L09!C193</f>
        <v>0</v>
      </c>
    </row>
    <row ht="17.25" customHeight="1" x14ac:dyDescent="0.15" r="55" spans="1:15">
      <c r="A55" s="22">
        <v>22909</v>
      </c>
      <c r="B55" s="50" t="s">
        <v>2370</v>
      </c>
      <c r="C55" s="53">
        <v>0</v>
      </c>
      <c r="D55" s="45">
        <f>SUM(E55:M55)</f>
        <v>0</v>
      </c>
      <c r="E55" s="53">
        <v>0</v>
      </c>
      <c r="F55" s="53">
        <v>0</v>
      </c>
      <c r="G55" s="53">
        <v>0</v>
      </c>
      <c r="H55" s="53">
        <v>0</v>
      </c>
      <c r="I55" s="53">
        <v>0</v>
      </c>
      <c r="J55" s="53">
        <v>0</v>
      </c>
      <c r="K55" s="53">
        <v>0</v>
      </c>
      <c r="L55" s="53">
        <v>0</v>
      </c>
      <c r="M55" s="53">
        <v>0</v>
      </c>
      <c r="N55" s="45">
        <f>SUM(C55:D55)</f>
        <v>0</v>
      </c>
      <c r="O55" s="45">
        <f>L09!C202</f>
        <v>0</v>
      </c>
    </row>
    <row ht="17.25" customHeight="1" x14ac:dyDescent="0.15" r="56" spans="1:15">
      <c r="A56" s="22">
        <v>22960</v>
      </c>
      <c r="B56" s="50" t="s">
        <v>2371</v>
      </c>
      <c r="C56" s="53">
        <v>2069</v>
      </c>
      <c r="D56" s="45">
        <f>SUM(E56:M56)</f>
        <v>-296</v>
      </c>
      <c r="E56" s="53">
        <v>-296</v>
      </c>
      <c r="F56" s="48">
        <v>0</v>
      </c>
      <c r="G56" s="48">
        <v>0</v>
      </c>
      <c r="H56" s="53">
        <v>0</v>
      </c>
      <c r="I56" s="53">
        <v>0</v>
      </c>
      <c r="J56" s="53">
        <v>0</v>
      </c>
      <c r="K56" s="53">
        <v>0</v>
      </c>
      <c r="L56" s="53">
        <v>0</v>
      </c>
      <c r="M56" s="53">
        <v>0</v>
      </c>
      <c r="N56" s="45">
        <f>SUM(C56:D56)</f>
        <v>1773</v>
      </c>
      <c r="O56" s="45">
        <f>L09!C203</f>
        <v>1477</v>
      </c>
    </row>
    <row ht="17.25" customHeight="1" x14ac:dyDescent="0.15" r="57" spans="1:15">
      <c r="A57" s="22">
        <v>232</v>
      </c>
      <c r="B57" s="49" t="s">
        <v>1772</v>
      </c>
      <c r="C57" s="53">
        <v>3550</v>
      </c>
      <c r="D57" s="45">
        <f>SUM(E57:M57)</f>
        <v>2324</v>
      </c>
      <c r="E57" s="53">
        <v>0</v>
      </c>
      <c r="F57" s="48">
        <v>0</v>
      </c>
      <c r="G57" s="48">
        <v>4652</v>
      </c>
      <c r="H57" s="53">
        <v>0</v>
      </c>
      <c r="I57" s="53">
        <v>0</v>
      </c>
      <c r="J57" s="53">
        <v>0</v>
      </c>
      <c r="K57" s="53">
        <v>0</v>
      </c>
      <c r="L57" s="53">
        <v>0</v>
      </c>
      <c r="M57" s="53">
        <v>-2328</v>
      </c>
      <c r="N57" s="45">
        <f>SUM(C57:D57)</f>
        <v>5874</v>
      </c>
      <c r="O57" s="45">
        <f>L09!C215</f>
        <v>5874</v>
      </c>
    </row>
    <row ht="17.25" customHeight="1" x14ac:dyDescent="0.15" r="58" spans="1:15">
      <c r="A58" s="22">
        <v>233</v>
      </c>
      <c r="B58" s="49" t="s">
        <v>1784</v>
      </c>
      <c r="C58" s="53">
        <v>20</v>
      </c>
      <c r="D58" s="45">
        <f>SUM(E58:M58)</f>
        <v>0</v>
      </c>
      <c r="E58" s="53">
        <v>0</v>
      </c>
      <c r="F58" s="48">
        <v>0</v>
      </c>
      <c r="G58" s="48">
        <v>20</v>
      </c>
      <c r="H58" s="53">
        <v>0</v>
      </c>
      <c r="I58" s="53">
        <v>0</v>
      </c>
      <c r="J58" s="53">
        <v>0</v>
      </c>
      <c r="K58" s="53">
        <v>0</v>
      </c>
      <c r="L58" s="53">
        <v>0</v>
      </c>
      <c r="M58" s="53">
        <v>-20</v>
      </c>
      <c r="N58" s="45">
        <f>SUM(C58:D58)</f>
        <v>20</v>
      </c>
      <c r="O58" s="45">
        <f>L09!C232</f>
        <v>20</v>
      </c>
    </row>
    <row ht="17.25" customHeight="1" x14ac:dyDescent="0.15" r="59" spans="1:15">
      <c r="A59" s="22">
        <v>234</v>
      </c>
      <c r="B59" s="46" t="s">
        <v>2415</v>
      </c>
      <c r="C59" s="45">
        <f>SUM(C60:C61)</f>
        <v>0</v>
      </c>
      <c r="D59" s="45">
        <f>SUM(E59:F59,K59:M59)</f>
        <v>0</v>
      </c>
      <c r="E59" s="70">
        <f>SUM(E60:E61)</f>
        <v>0</v>
      </c>
      <c r="F59" s="70">
        <f>SUM(F60:F61)</f>
        <v>0</v>
      </c>
      <c r="G59" s="76"/>
      <c r="H59" s="76"/>
      <c r="I59" s="76"/>
      <c r="J59" s="76"/>
      <c r="K59" s="45">
        <f>SUM(K60:K61)</f>
        <v>0</v>
      </c>
      <c r="L59" s="45">
        <f>SUM(L60:L61)</f>
        <v>0</v>
      </c>
      <c r="M59" s="45">
        <f>SUM(M60:M61)</f>
        <v>0</v>
      </c>
      <c r="N59" s="45">
        <f>SUM(C59:D59)</f>
        <v>0</v>
      </c>
      <c r="O59" s="45">
        <f>SUM(O60:O61)</f>
        <v>0</v>
      </c>
    </row>
    <row ht="17.25" customHeight="1" x14ac:dyDescent="0.15" r="60" spans="1:15">
      <c r="A60" s="22">
        <v>23401</v>
      </c>
      <c r="B60" s="22" t="s">
        <v>1810</v>
      </c>
      <c r="C60" s="53">
        <v>0</v>
      </c>
      <c r="D60" s="45">
        <f>SUM(E60:F60,K60:M60)</f>
        <v>0</v>
      </c>
      <c r="E60" s="53">
        <v>0</v>
      </c>
      <c r="F60" s="85">
        <v>0</v>
      </c>
      <c r="G60" s="76"/>
      <c r="H60" s="76"/>
      <c r="I60" s="76"/>
      <c r="J60" s="76"/>
      <c r="K60" s="53">
        <v>0</v>
      </c>
      <c r="L60" s="53">
        <v>0</v>
      </c>
      <c r="M60" s="53">
        <v>0</v>
      </c>
      <c r="N60" s="45">
        <f>SUM(C60:D60)</f>
        <v>0</v>
      </c>
      <c r="O60" s="45">
        <f>L09!C250</f>
        <v>0</v>
      </c>
    </row>
    <row ht="17.25" customHeight="1" x14ac:dyDescent="0.15" r="61" spans="1:15">
      <c r="A61" s="22">
        <v>23402</v>
      </c>
      <c r="B61" s="22" t="s">
        <v>2428</v>
      </c>
      <c r="C61" s="53">
        <v>0</v>
      </c>
      <c r="D61" s="45">
        <f>SUM(E61:F61,K61:M61)</f>
        <v>0</v>
      </c>
      <c r="E61" s="80">
        <v>0</v>
      </c>
      <c r="F61" s="53">
        <v>0</v>
      </c>
      <c r="G61" s="76"/>
      <c r="H61" s="76"/>
      <c r="I61" s="76"/>
      <c r="J61" s="76"/>
      <c r="K61" s="53">
        <v>0</v>
      </c>
      <c r="L61" s="53">
        <v>0</v>
      </c>
      <c r="M61" s="53">
        <v>0</v>
      </c>
      <c r="N61" s="45">
        <f>SUM(C61:D61)</f>
        <v>0</v>
      </c>
      <c r="O61" s="45">
        <f>L09!C263</f>
        <v>0</v>
      </c>
    </row>
  </sheetData>
  <mergeCells count="9">
    <mergeCell ref="A1:O1"/>
    <mergeCell ref="A2:O2"/>
    <mergeCell ref="A3:O3"/>
    <mergeCell ref="A4:A5"/>
    <mergeCell ref="B4:B5"/>
    <mergeCell ref="C4:C5"/>
    <mergeCell ref="N4:N5"/>
    <mergeCell ref="O4:O5"/>
    <mergeCell ref="D4:M4"/>
  </mergeCells>
  <phoneticPr fontId="0" type="noConversion"/>
  <printOptions gridLines="1"/>
  <pageMargins left="0.7499999887361302" right="0.7499999887361302" top="0.9999999849815069" bottom="0.9999999849815069" header="0.0" footer="0.0"/>
  <pageSetup paperSize="1"/>
  <headerFooter>
    <oddHeader>&amp;L&amp;C&amp;"宋体,常规"&amp;12&amp;A&amp;R</oddHeader>
    <oddFooter>&amp;L&amp;C&amp;"宋体,常规"&amp;12Page &amp;"宋体,常规"&amp;12&amp;P&amp;R</oddFooter>
  </headerFooter>
  <extLst>
    <ext uri="{2D9387EB-5337-4D45-933B-B4D357D02E09}">
      <gutter val="0.0" pos="0"/>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E20"/>
  <sheetViews>
    <sheetView showGridLines="0" showZeros="0" zoomScaleNormal="100" topLeftCell="A1" workbookViewId="0">
      <selection activeCell="A1" activeCellId="0" sqref="A1"/>
    </sheetView>
  </sheetViews>
  <sheetFormatPr defaultRowHeight="15.75" customHeight="1" defaultColWidth="9.0" x14ac:dyDescent="0.15"/>
  <cols>
    <col min="1" max="5" width="21.75" customWidth="1"/>
  </cols>
  <sheetData>
    <row ht="19.8" customHeight="1" x14ac:dyDescent="0.15" r="1" spans="1:5">
      <c r="A1" s="8"/>
      <c r="B1" s="8"/>
      <c r="C1" s="8"/>
      <c r="D1" s="8"/>
      <c r="E1" s="8"/>
    </row>
    <row ht="19.8" customHeight="1" x14ac:dyDescent="0.15" r="2" spans="1:5">
      <c r="A2" s="8"/>
      <c r="B2" s="8"/>
      <c r="C2" s="8"/>
      <c r="D2" s="8"/>
      <c r="E2" s="8"/>
    </row>
    <row ht="19.8" customHeight="1" x14ac:dyDescent="0.15" r="3" spans="1:5">
      <c r="A3" s="8"/>
      <c r="B3" s="8"/>
      <c r="C3" s="8"/>
      <c r="D3" s="8"/>
      <c r="E3" s="8"/>
    </row>
    <row ht="19.8" customHeight="1" x14ac:dyDescent="0.15" r="4" spans="1:5">
      <c r="A4" s="8"/>
      <c r="B4" s="8"/>
      <c r="C4" s="8"/>
      <c r="D4" s="8"/>
      <c r="E4" s="8"/>
    </row>
    <row ht="19.8" customHeight="1" x14ac:dyDescent="0.15" r="5" spans="1:5">
      <c r="A5" s="8"/>
      <c r="B5" s="8"/>
      <c r="C5" s="8"/>
      <c r="D5" s="8"/>
      <c r="E5" s="8"/>
    </row>
    <row ht="19.8" customHeight="1" x14ac:dyDescent="0.15" r="6" spans="1:5">
      <c r="A6" s="8"/>
      <c r="B6" s="8"/>
      <c r="C6" s="8"/>
      <c r="D6" s="8"/>
      <c r="E6" s="8"/>
    </row>
    <row ht="19.8" customHeight="1" x14ac:dyDescent="0.15" r="7" spans="1:5">
      <c r="A7" s="8"/>
      <c r="B7" s="8"/>
      <c r="C7" s="8"/>
      <c r="D7" s="8"/>
      <c r="E7" s="8"/>
    </row>
    <row ht="19.8" customHeight="1" x14ac:dyDescent="0.15" r="8" spans="1:5">
      <c r="A8" s="8"/>
      <c r="B8" s="8"/>
      <c r="C8" s="8"/>
      <c r="D8" s="8"/>
      <c r="E8" s="8"/>
    </row>
    <row ht="47.25" customHeight="1" x14ac:dyDescent="0.15" r="9" spans="1:5">
      <c r="A9" s="169" t="s">
        <v>74</v>
      </c>
    </row>
    <row ht="19.8" customHeight="1" x14ac:dyDescent="0.15" r="10" spans="1:5">
      <c r="A10" s="8"/>
      <c r="B10" s="8"/>
      <c r="C10" s="8"/>
      <c r="D10" s="8"/>
      <c r="E10" s="8"/>
    </row>
    <row ht="19.8" customHeight="1" x14ac:dyDescent="0.15" r="11" spans="1:5">
      <c r="A11" s="8"/>
      <c r="B11" s="8"/>
      <c r="C11" s="8"/>
      <c r="D11" s="8"/>
      <c r="E11" s="8"/>
    </row>
    <row ht="19.8" customHeight="1" x14ac:dyDescent="0.15" r="12" spans="1:5">
      <c r="A12" s="8"/>
      <c r="B12" s="8"/>
      <c r="C12" s="8"/>
      <c r="D12" s="8"/>
      <c r="E12" s="8"/>
    </row>
    <row ht="19.8" customHeight="1" x14ac:dyDescent="0.15" r="13" spans="1:5">
      <c r="A13" s="8"/>
      <c r="B13" s="8"/>
      <c r="C13" s="8"/>
      <c r="D13" s="8"/>
      <c r="E13" s="8"/>
    </row>
    <row ht="19.8" customHeight="1" x14ac:dyDescent="0.15" r="14" spans="1:5">
      <c r="A14" s="8"/>
      <c r="B14" s="8"/>
      <c r="C14" s="8"/>
      <c r="D14" s="8"/>
      <c r="E14" s="8"/>
    </row>
    <row ht="19.8" customHeight="1" x14ac:dyDescent="0.15" r="15" spans="1:5">
      <c r="A15" s="8"/>
      <c r="B15" s="8"/>
      <c r="C15" s="8"/>
      <c r="D15" s="8"/>
      <c r="E15" s="8"/>
    </row>
    <row ht="19.8" customHeight="1" x14ac:dyDescent="0.15" r="16" spans="1:5">
      <c r="A16" s="8"/>
      <c r="B16" s="8"/>
      <c r="C16" s="8"/>
      <c r="D16" s="8"/>
      <c r="E16" s="8"/>
    </row>
    <row ht="19.8" customHeight="1" x14ac:dyDescent="0.15" r="17" spans="1:5">
      <c r="A17" s="8"/>
      <c r="B17" s="8"/>
      <c r="C17" s="8"/>
      <c r="D17" s="8"/>
      <c r="E17" s="8"/>
    </row>
    <row ht="19.8" customHeight="1" x14ac:dyDescent="0.15" r="18" spans="1:5">
      <c r="A18" s="8"/>
      <c r="B18" s="8"/>
      <c r="C18" s="8"/>
      <c r="D18" s="8"/>
      <c r="E18" s="8"/>
    </row>
    <row ht="19.8" customHeight="1" x14ac:dyDescent="0.15" r="19" spans="1:5">
      <c r="A19" s="8"/>
      <c r="B19" s="8"/>
      <c r="C19" s="8"/>
      <c r="D19" s="8"/>
      <c r="E19" s="8"/>
    </row>
    <row ht="19.8" customHeight="1" x14ac:dyDescent="0.15" r="20" spans="1:5">
      <c r="A20" s="8"/>
      <c r="B20" s="8"/>
      <c r="C20" s="8"/>
      <c r="D20" s="8"/>
      <c r="E20" s="8"/>
    </row>
  </sheetData>
  <mergeCells count="1">
    <mergeCell ref="A9:E9"/>
  </mergeCells>
  <phoneticPr fontId="0" type="noConversion"/>
  <printOptions gridLines="1"/>
  <pageMargins left="0.7499999887361302" right="0.7499999887361302" top="0.9999999849815069" bottom="0.9999999849815069" header="0.0" footer="0.0"/>
  <pageSetup paperSize="1"/>
  <headerFooter>
    <oddHeader>&amp;L&amp;C&amp;"宋体,常规"&amp;12&amp;A&amp;R</oddHeader>
    <oddFooter>&amp;L&amp;C&amp;"宋体,常规"&amp;12Page &amp;"宋体,常规"&amp;12&amp;P&amp;R</oddFooter>
  </headerFooter>
  <extLst>
    <ext uri="{2D9387EB-5337-4D45-933B-B4D357D02E09}">
      <gutter val="0.0" pos="0"/>
    </ext>
  </extLs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J55"/>
  <sheetViews>
    <sheetView showGridLines="0" showZeros="0" zoomScaleNormal="100" topLeftCell="A1" workbookViewId="0">
      <selection activeCell="A1" activeCellId="0" sqref="A1:J1"/>
    </sheetView>
  </sheetViews>
  <sheetFormatPr defaultRowHeight="17.25" customHeight="1" defaultColWidth="9.0" x14ac:dyDescent="0.15"/>
  <cols>
    <col min="1" max="1" width="12.125" customWidth="1"/>
    <col min="2" max="2" width="39.75" customWidth="1"/>
    <col min="3" max="5" width="16.5" customWidth="1"/>
    <col min="6" max="6" width="12.125" customWidth="1"/>
    <col min="7" max="7" width="37.25" customWidth="1"/>
    <col min="8" max="10" width="16.5" customWidth="1"/>
  </cols>
  <sheetData>
    <row ht="33.75" customHeight="1" x14ac:dyDescent="0.15" r="1" spans="1:10">
      <c r="A1" s="119" t="s">
        <v>2575</v>
      </c>
    </row>
    <row ht="17.0" customHeight="1" x14ac:dyDescent="0.15" r="2" spans="1:10">
      <c r="A2" s="120" t="s">
        <v>72</v>
      </c>
    </row>
    <row ht="17.0" customHeight="1" x14ac:dyDescent="0.15" r="3" spans="1:10">
      <c r="A3" s="120" t="s">
        <v>771</v>
      </c>
    </row>
    <row ht="17.0" customHeight="1" x14ac:dyDescent="0.15" r="4" spans="1:10">
      <c r="A4" s="44" t="s">
        <v>97</v>
      </c>
      <c r="B4" s="44" t="s">
        <v>2547</v>
      </c>
      <c r="C4" s="44" t="s">
        <v>1789</v>
      </c>
      <c r="D4" s="44" t="s">
        <v>1790</v>
      </c>
      <c r="E4" s="44" t="s">
        <v>99</v>
      </c>
      <c r="F4" s="44" t="s">
        <v>97</v>
      </c>
      <c r="G4" s="44" t="s">
        <v>2547</v>
      </c>
      <c r="H4" s="44" t="s">
        <v>1789</v>
      </c>
      <c r="I4" s="44" t="s">
        <v>1790</v>
      </c>
      <c r="J4" s="44" t="s">
        <v>99</v>
      </c>
    </row>
    <row ht="17.0" customHeight="1" x14ac:dyDescent="0.15" r="5" spans="1:10">
      <c r="A5" s="44"/>
      <c r="B5" s="44" t="s">
        <v>2576</v>
      </c>
      <c r="C5" s="45">
        <f>C6</f>
        <v>0</v>
      </c>
      <c r="D5" s="45">
        <f>D6</f>
        <v>0</v>
      </c>
      <c r="E5" s="45">
        <f>E6</f>
        <v>0</v>
      </c>
      <c r="F5" s="22"/>
      <c r="G5" s="44" t="s">
        <v>2577</v>
      </c>
      <c r="H5" s="45">
        <f>H6+H9</f>
        <v>0</v>
      </c>
      <c r="I5" s="45">
        <f>I6+I9</f>
        <v>0</v>
      </c>
      <c r="J5" s="45">
        <f>J6+J9</f>
        <v>0</v>
      </c>
    </row>
    <row ht="17.0" customHeight="1" x14ac:dyDescent="0.15" r="6" spans="1:10">
      <c r="A6" s="22">
        <v>103</v>
      </c>
      <c r="B6" s="49" t="s">
        <v>432</v>
      </c>
      <c r="C6" s="45">
        <f>C7</f>
        <v>0</v>
      </c>
      <c r="D6" s="45">
        <f>D7</f>
        <v>0</v>
      </c>
      <c r="E6" s="45">
        <f>E7</f>
        <v>0</v>
      </c>
      <c r="F6" s="22">
        <v>208</v>
      </c>
      <c r="G6" s="49" t="s">
        <v>1143</v>
      </c>
      <c r="H6" s="45">
        <f>H7</f>
        <v>0</v>
      </c>
      <c r="I6" s="45">
        <f>I7</f>
        <v>0</v>
      </c>
      <c r="J6" s="45">
        <f>J7</f>
        <v>0</v>
      </c>
    </row>
    <row ht="17.0" customHeight="1" x14ac:dyDescent="0.15" r="7" spans="1:10">
      <c r="A7" s="22">
        <v>10306</v>
      </c>
      <c r="B7" s="49" t="s">
        <v>680</v>
      </c>
      <c r="C7" s="45">
        <f>C8+C40+C45+C51+C55</f>
        <v>0</v>
      </c>
      <c r="D7" s="45">
        <f>D8+D40+D45+D51+D55</f>
        <v>0</v>
      </c>
      <c r="E7" s="45">
        <f>E8+E40+E45+E51+E55</f>
        <v>0</v>
      </c>
      <c r="F7" s="22">
        <v>20804</v>
      </c>
      <c r="G7" s="49" t="s">
        <v>1163</v>
      </c>
      <c r="H7" s="45">
        <f>H8</f>
        <v>0</v>
      </c>
      <c r="I7" s="45">
        <f>I8</f>
        <v>0</v>
      </c>
      <c r="J7" s="45">
        <f>J8</f>
        <v>0</v>
      </c>
    </row>
    <row ht="17.0" customHeight="1" x14ac:dyDescent="0.15" r="8" spans="1:10">
      <c r="A8" s="22">
        <v>1030601</v>
      </c>
      <c r="B8" s="49" t="s">
        <v>681</v>
      </c>
      <c r="C8" s="45">
        <f>SUM(C9:C39)</f>
        <v>0</v>
      </c>
      <c r="D8" s="45">
        <f>SUM(D9:D39)</f>
        <v>0</v>
      </c>
      <c r="E8" s="45">
        <f>SUM(E9:E39)</f>
        <v>0</v>
      </c>
      <c r="F8" s="22">
        <v>2080451</v>
      </c>
      <c r="G8" s="50" t="s">
        <v>2578</v>
      </c>
      <c r="H8" s="53">
        <v>0</v>
      </c>
      <c r="I8" s="53">
        <v>0</v>
      </c>
      <c r="J8" s="48">
        <v>0</v>
      </c>
    </row>
    <row ht="17.0" customHeight="1" x14ac:dyDescent="0.15" r="9" spans="1:10">
      <c r="A9" s="22">
        <v>103060103</v>
      </c>
      <c r="B9" s="50" t="s">
        <v>2579</v>
      </c>
      <c r="C9" s="53">
        <v>0</v>
      </c>
      <c r="D9" s="53">
        <v>0</v>
      </c>
      <c r="E9" s="66">
        <v>0</v>
      </c>
      <c r="F9" s="22">
        <v>223</v>
      </c>
      <c r="G9" s="49" t="s">
        <v>2577</v>
      </c>
      <c r="H9" s="45">
        <f>H10+H21+H30+H32</f>
        <v>0</v>
      </c>
      <c r="I9" s="45">
        <f>I10+I21+I30+I32</f>
        <v>0</v>
      </c>
      <c r="J9" s="45">
        <f>J10+J21+J30+J32</f>
        <v>0</v>
      </c>
    </row>
    <row ht="17.0" customHeight="1" x14ac:dyDescent="0.15" r="10" spans="1:10">
      <c r="A10" s="22">
        <v>103060104</v>
      </c>
      <c r="B10" s="50" t="s">
        <v>2580</v>
      </c>
      <c r="C10" s="53">
        <v>0</v>
      </c>
      <c r="D10" s="87">
        <v>0</v>
      </c>
      <c r="E10" s="47">
        <v>0</v>
      </c>
      <c r="F10" s="73">
        <v>22301</v>
      </c>
      <c r="G10" s="49" t="s">
        <v>2581</v>
      </c>
      <c r="H10" s="45">
        <f>SUM(H11:H20)</f>
        <v>0</v>
      </c>
      <c r="I10" s="45">
        <f>SUM(I11:I20)</f>
        <v>0</v>
      </c>
      <c r="J10" s="45">
        <f>SUM(J11:J20)</f>
        <v>0</v>
      </c>
    </row>
    <row ht="17.0" customHeight="1" x14ac:dyDescent="0.15" r="11" spans="1:10">
      <c r="A11" s="22">
        <v>103060105</v>
      </c>
      <c r="B11" s="50" t="s">
        <v>2582</v>
      </c>
      <c r="C11" s="53">
        <v>0</v>
      </c>
      <c r="D11" s="53">
        <v>0</v>
      </c>
      <c r="E11" s="68">
        <v>0</v>
      </c>
      <c r="F11" s="22">
        <v>2230101</v>
      </c>
      <c r="G11" s="50" t="s">
        <v>2583</v>
      </c>
      <c r="H11" s="53">
        <v>0</v>
      </c>
      <c r="I11" s="53">
        <v>0</v>
      </c>
      <c r="J11" s="48">
        <v>0</v>
      </c>
    </row>
    <row ht="17.0" customHeight="1" x14ac:dyDescent="0.15" r="12" spans="1:10">
      <c r="A12" s="22">
        <v>103060106</v>
      </c>
      <c r="B12" s="50" t="s">
        <v>2584</v>
      </c>
      <c r="C12" s="53">
        <v>0</v>
      </c>
      <c r="D12" s="53">
        <v>0</v>
      </c>
      <c r="E12" s="47">
        <v>0</v>
      </c>
      <c r="F12" s="22">
        <v>2230102</v>
      </c>
      <c r="G12" s="50" t="s">
        <v>2585</v>
      </c>
      <c r="H12" s="53">
        <v>0</v>
      </c>
      <c r="I12" s="53">
        <v>0</v>
      </c>
      <c r="J12" s="48">
        <v>0</v>
      </c>
    </row>
    <row ht="17.0" customHeight="1" x14ac:dyDescent="0.15" r="13" spans="1:10">
      <c r="A13" s="22">
        <v>103060107</v>
      </c>
      <c r="B13" s="50" t="s">
        <v>2586</v>
      </c>
      <c r="C13" s="53">
        <v>0</v>
      </c>
      <c r="D13" s="53">
        <v>0</v>
      </c>
      <c r="E13" s="47">
        <v>0</v>
      </c>
      <c r="F13" s="22">
        <v>2230103</v>
      </c>
      <c r="G13" s="50" t="s">
        <v>2587</v>
      </c>
      <c r="H13" s="53">
        <v>0</v>
      </c>
      <c r="I13" s="53">
        <v>0</v>
      </c>
      <c r="J13" s="48">
        <v>0</v>
      </c>
    </row>
    <row ht="17.0" customHeight="1" x14ac:dyDescent="0.15" r="14" spans="1:10">
      <c r="A14" s="22">
        <v>103060108</v>
      </c>
      <c r="B14" s="50" t="s">
        <v>2588</v>
      </c>
      <c r="C14" s="53">
        <v>0</v>
      </c>
      <c r="D14" s="53">
        <v>0</v>
      </c>
      <c r="E14" s="47">
        <v>0</v>
      </c>
      <c r="F14" s="22">
        <v>2230104</v>
      </c>
      <c r="G14" s="50" t="s">
        <v>2589</v>
      </c>
      <c r="H14" s="53">
        <v>0</v>
      </c>
      <c r="I14" s="53">
        <v>0</v>
      </c>
      <c r="J14" s="48">
        <v>0</v>
      </c>
    </row>
    <row ht="17.0" customHeight="1" x14ac:dyDescent="0.15" r="15" spans="1:10">
      <c r="A15" s="22">
        <v>103060109</v>
      </c>
      <c r="B15" s="50" t="s">
        <v>2590</v>
      </c>
      <c r="C15" s="53">
        <v>0</v>
      </c>
      <c r="D15" s="53">
        <v>0</v>
      </c>
      <c r="E15" s="47">
        <v>0</v>
      </c>
      <c r="F15" s="22">
        <v>2230105</v>
      </c>
      <c r="G15" s="50" t="s">
        <v>2591</v>
      </c>
      <c r="H15" s="53">
        <v>0</v>
      </c>
      <c r="I15" s="53">
        <v>0</v>
      </c>
      <c r="J15" s="48">
        <v>0</v>
      </c>
    </row>
    <row ht="17.0" customHeight="1" x14ac:dyDescent="0.15" r="16" spans="1:10">
      <c r="A16" s="22">
        <v>103060112</v>
      </c>
      <c r="B16" s="50" t="s">
        <v>2592</v>
      </c>
      <c r="C16" s="53">
        <v>0</v>
      </c>
      <c r="D16" s="53">
        <v>0</v>
      </c>
      <c r="E16" s="47">
        <v>0</v>
      </c>
      <c r="F16" s="22">
        <v>2230106</v>
      </c>
      <c r="G16" s="50" t="s">
        <v>2593</v>
      </c>
      <c r="H16" s="53">
        <v>0</v>
      </c>
      <c r="I16" s="53">
        <v>0</v>
      </c>
      <c r="J16" s="48">
        <v>0</v>
      </c>
    </row>
    <row ht="17.0" customHeight="1" x14ac:dyDescent="0.15" r="17" spans="1:10">
      <c r="A17" s="22">
        <v>103060113</v>
      </c>
      <c r="B17" s="50" t="s">
        <v>2594</v>
      </c>
      <c r="C17" s="53">
        <v>0</v>
      </c>
      <c r="D17" s="53">
        <v>0</v>
      </c>
      <c r="E17" s="47">
        <v>0</v>
      </c>
      <c r="F17" s="22">
        <v>2230107</v>
      </c>
      <c r="G17" s="50" t="s">
        <v>2595</v>
      </c>
      <c r="H17" s="53">
        <v>0</v>
      </c>
      <c r="I17" s="53">
        <v>0</v>
      </c>
      <c r="J17" s="48">
        <v>0</v>
      </c>
    </row>
    <row ht="17.0" customHeight="1" x14ac:dyDescent="0.15" r="18" spans="1:10">
      <c r="A18" s="22">
        <v>103060114</v>
      </c>
      <c r="B18" s="50" t="s">
        <v>2596</v>
      </c>
      <c r="C18" s="53">
        <v>0</v>
      </c>
      <c r="D18" s="53">
        <v>0</v>
      </c>
      <c r="E18" s="47">
        <v>0</v>
      </c>
      <c r="F18" s="22">
        <v>2230108</v>
      </c>
      <c r="G18" s="50" t="s">
        <v>2597</v>
      </c>
      <c r="H18" s="71">
        <v>0</v>
      </c>
      <c r="I18" s="53">
        <v>0</v>
      </c>
      <c r="J18" s="48">
        <v>0</v>
      </c>
    </row>
    <row ht="17.0" customHeight="1" x14ac:dyDescent="0.15" r="19" spans="1:10">
      <c r="A19" s="22">
        <v>103060115</v>
      </c>
      <c r="B19" s="50" t="s">
        <v>2598</v>
      </c>
      <c r="C19" s="53">
        <v>0</v>
      </c>
      <c r="D19" s="53">
        <v>0</v>
      </c>
      <c r="E19" s="47">
        <v>0</v>
      </c>
      <c r="F19" s="22">
        <v>2230109</v>
      </c>
      <c r="G19" s="82" t="s">
        <v>2599</v>
      </c>
      <c r="H19" s="53">
        <v>0</v>
      </c>
      <c r="I19" s="85">
        <v>0</v>
      </c>
      <c r="J19" s="48">
        <v>0</v>
      </c>
    </row>
    <row ht="17.0" customHeight="1" x14ac:dyDescent="0.15" r="20" spans="1:10">
      <c r="A20" s="22">
        <v>103060116</v>
      </c>
      <c r="B20" s="50" t="s">
        <v>2600</v>
      </c>
      <c r="C20" s="53">
        <v>0</v>
      </c>
      <c r="D20" s="53">
        <v>0</v>
      </c>
      <c r="E20" s="47">
        <v>0</v>
      </c>
      <c r="F20" s="22">
        <v>2230199</v>
      </c>
      <c r="G20" s="50" t="s">
        <v>2601</v>
      </c>
      <c r="H20" s="80">
        <v>0</v>
      </c>
      <c r="I20" s="53">
        <v>0</v>
      </c>
      <c r="J20" s="48">
        <v>0</v>
      </c>
    </row>
    <row ht="17.0" customHeight="1" x14ac:dyDescent="0.15" r="21" spans="1:10">
      <c r="A21" s="22">
        <v>103060117</v>
      </c>
      <c r="B21" s="50" t="s">
        <v>2602</v>
      </c>
      <c r="C21" s="53">
        <v>0</v>
      </c>
      <c r="D21" s="53">
        <v>0</v>
      </c>
      <c r="E21" s="47">
        <v>0</v>
      </c>
      <c r="F21" s="22">
        <v>22302</v>
      </c>
      <c r="G21" s="49" t="s">
        <v>2603</v>
      </c>
      <c r="H21" s="45">
        <f>SUM(H22:H29)</f>
        <v>0</v>
      </c>
      <c r="I21" s="45">
        <f>SUM(I22:I29)</f>
        <v>0</v>
      </c>
      <c r="J21" s="45">
        <f>SUM(J22:J29)</f>
        <v>0</v>
      </c>
    </row>
    <row ht="17.0" customHeight="1" x14ac:dyDescent="0.15" r="22" spans="1:10">
      <c r="A22" s="22">
        <v>103060118</v>
      </c>
      <c r="B22" s="50" t="s">
        <v>2604</v>
      </c>
      <c r="C22" s="53">
        <v>0</v>
      </c>
      <c r="D22" s="53">
        <v>0</v>
      </c>
      <c r="E22" s="47">
        <v>0</v>
      </c>
      <c r="F22" s="22">
        <v>2230201</v>
      </c>
      <c r="G22" s="50" t="s">
        <v>2605</v>
      </c>
      <c r="H22" s="53">
        <v>0</v>
      </c>
      <c r="I22" s="53">
        <v>0</v>
      </c>
      <c r="J22" s="48">
        <v>0</v>
      </c>
    </row>
    <row ht="17.0" customHeight="1" x14ac:dyDescent="0.15" r="23" spans="1:10">
      <c r="A23" s="22">
        <v>103060119</v>
      </c>
      <c r="B23" s="50" t="s">
        <v>2606</v>
      </c>
      <c r="C23" s="53">
        <v>0</v>
      </c>
      <c r="D23" s="53">
        <v>0</v>
      </c>
      <c r="E23" s="47">
        <v>0</v>
      </c>
      <c r="F23" s="88">
        <v>2230202</v>
      </c>
      <c r="G23" s="89" t="s">
        <v>2607</v>
      </c>
      <c r="H23" s="71">
        <v>0</v>
      </c>
      <c r="I23" s="71">
        <v>0</v>
      </c>
      <c r="J23" s="72">
        <v>0</v>
      </c>
    </row>
    <row ht="17.0" customHeight="1" x14ac:dyDescent="0.15" r="24" spans="1:10">
      <c r="A24" s="22">
        <v>103060120</v>
      </c>
      <c r="B24" s="50" t="s">
        <v>2608</v>
      </c>
      <c r="C24" s="53">
        <v>0</v>
      </c>
      <c r="D24" s="53">
        <v>0</v>
      </c>
      <c r="E24" s="90">
        <v>0</v>
      </c>
      <c r="F24" s="22">
        <v>2230203</v>
      </c>
      <c r="G24" s="50" t="s">
        <v>2609</v>
      </c>
      <c r="H24" s="53">
        <v>0</v>
      </c>
      <c r="I24" s="53">
        <v>0</v>
      </c>
      <c r="J24" s="48">
        <v>0</v>
      </c>
    </row>
    <row ht="17.0" customHeight="1" x14ac:dyDescent="0.15" r="25" spans="1:10">
      <c r="A25" s="22">
        <v>103060121</v>
      </c>
      <c r="B25" s="50" t="s">
        <v>2610</v>
      </c>
      <c r="C25" s="53">
        <v>0</v>
      </c>
      <c r="D25" s="53">
        <v>0</v>
      </c>
      <c r="E25" s="90">
        <v>0</v>
      </c>
      <c r="F25" s="22">
        <v>2230204</v>
      </c>
      <c r="G25" s="50" t="s">
        <v>2611</v>
      </c>
      <c r="H25" s="53">
        <v>0</v>
      </c>
      <c r="I25" s="53">
        <v>0</v>
      </c>
      <c r="J25" s="48">
        <v>0</v>
      </c>
    </row>
    <row ht="17.0" customHeight="1" x14ac:dyDescent="0.15" r="26" spans="1:10">
      <c r="A26" s="22">
        <v>103060122</v>
      </c>
      <c r="B26" s="50" t="s">
        <v>2612</v>
      </c>
      <c r="C26" s="53">
        <v>0</v>
      </c>
      <c r="D26" s="53">
        <v>0</v>
      </c>
      <c r="E26" s="90">
        <v>0</v>
      </c>
      <c r="F26" s="22">
        <v>2230205</v>
      </c>
      <c r="G26" s="50" t="s">
        <v>2613</v>
      </c>
      <c r="H26" s="53">
        <v>0</v>
      </c>
      <c r="I26" s="53">
        <v>0</v>
      </c>
      <c r="J26" s="48">
        <v>0</v>
      </c>
    </row>
    <row ht="17.0" customHeight="1" x14ac:dyDescent="0.15" r="27" spans="1:10">
      <c r="A27" s="22">
        <v>103060123</v>
      </c>
      <c r="B27" s="50" t="s">
        <v>2614</v>
      </c>
      <c r="C27" s="53">
        <v>0</v>
      </c>
      <c r="D27" s="53">
        <v>0</v>
      </c>
      <c r="E27" s="90">
        <v>0</v>
      </c>
      <c r="F27" s="22">
        <v>2230206</v>
      </c>
      <c r="G27" s="50" t="s">
        <v>2615</v>
      </c>
      <c r="H27" s="53">
        <v>0</v>
      </c>
      <c r="I27" s="53">
        <v>0</v>
      </c>
      <c r="J27" s="48">
        <v>0</v>
      </c>
    </row>
    <row ht="17.0" customHeight="1" x14ac:dyDescent="0.15" r="28" spans="1:10">
      <c r="A28" s="22">
        <v>103060124</v>
      </c>
      <c r="B28" s="50" t="s">
        <v>2616</v>
      </c>
      <c r="C28" s="53">
        <v>0</v>
      </c>
      <c r="D28" s="53">
        <v>0</v>
      </c>
      <c r="E28" s="90">
        <v>0</v>
      </c>
      <c r="F28" s="22">
        <v>2230208</v>
      </c>
      <c r="G28" s="50" t="s">
        <v>2617</v>
      </c>
      <c r="H28" s="53">
        <v>0</v>
      </c>
      <c r="I28" s="53">
        <v>0</v>
      </c>
      <c r="J28" s="48">
        <v>0</v>
      </c>
    </row>
    <row ht="17.0" customHeight="1" x14ac:dyDescent="0.15" r="29" spans="1:10">
      <c r="A29" s="22">
        <v>103060125</v>
      </c>
      <c r="B29" s="50" t="s">
        <v>2618</v>
      </c>
      <c r="C29" s="53">
        <v>0</v>
      </c>
      <c r="D29" s="53">
        <v>0</v>
      </c>
      <c r="E29" s="90">
        <v>0</v>
      </c>
      <c r="F29" s="22">
        <v>2230299</v>
      </c>
      <c r="G29" s="50" t="s">
        <v>2619</v>
      </c>
      <c r="H29" s="53">
        <v>0</v>
      </c>
      <c r="I29" s="53">
        <v>0</v>
      </c>
      <c r="J29" s="48">
        <v>0</v>
      </c>
    </row>
    <row ht="17.0" customHeight="1" x14ac:dyDescent="0.15" r="30" spans="1:10">
      <c r="A30" s="22">
        <v>103060126</v>
      </c>
      <c r="B30" s="50" t="s">
        <v>2620</v>
      </c>
      <c r="C30" s="53">
        <v>0</v>
      </c>
      <c r="D30" s="53">
        <v>0</v>
      </c>
      <c r="E30" s="90">
        <v>0</v>
      </c>
      <c r="F30" s="22">
        <v>22303</v>
      </c>
      <c r="G30" s="49" t="s">
        <v>2621</v>
      </c>
      <c r="H30" s="45">
        <f>H31</f>
        <v>0</v>
      </c>
      <c r="I30" s="45">
        <f>I31</f>
        <v>0</v>
      </c>
      <c r="J30" s="45">
        <f>J31</f>
        <v>0</v>
      </c>
    </row>
    <row ht="17.0" customHeight="1" x14ac:dyDescent="0.15" r="31" spans="1:10">
      <c r="A31" s="22">
        <v>103060127</v>
      </c>
      <c r="B31" s="50" t="s">
        <v>2622</v>
      </c>
      <c r="C31" s="53">
        <v>0</v>
      </c>
      <c r="D31" s="53">
        <v>0</v>
      </c>
      <c r="E31" s="90">
        <v>0</v>
      </c>
      <c r="F31" s="22">
        <v>2230301</v>
      </c>
      <c r="G31" s="50" t="s">
        <v>2623</v>
      </c>
      <c r="H31" s="53">
        <v>0</v>
      </c>
      <c r="I31" s="53">
        <v>0</v>
      </c>
      <c r="J31" s="48">
        <v>0</v>
      </c>
    </row>
    <row ht="17.0" customHeight="1" x14ac:dyDescent="0.15" r="32" spans="1:10">
      <c r="A32" s="22">
        <v>103060128</v>
      </c>
      <c r="B32" s="50" t="s">
        <v>2624</v>
      </c>
      <c r="C32" s="53">
        <v>0</v>
      </c>
      <c r="D32" s="53">
        <v>0</v>
      </c>
      <c r="E32" s="90">
        <v>0</v>
      </c>
      <c r="F32" s="22">
        <v>22399</v>
      </c>
      <c r="G32" s="49" t="s">
        <v>2625</v>
      </c>
      <c r="H32" s="45">
        <f>H33</f>
        <v>0</v>
      </c>
      <c r="I32" s="45">
        <f>I33</f>
        <v>0</v>
      </c>
      <c r="J32" s="45">
        <f>J33</f>
        <v>0</v>
      </c>
    </row>
    <row ht="17.0" customHeight="1" x14ac:dyDescent="0.15" r="33" spans="1:10">
      <c r="A33" s="22">
        <v>103060129</v>
      </c>
      <c r="B33" s="50" t="s">
        <v>2626</v>
      </c>
      <c r="C33" s="53">
        <v>0</v>
      </c>
      <c r="D33" s="53">
        <v>0</v>
      </c>
      <c r="E33" s="90">
        <v>0</v>
      </c>
      <c r="F33" s="22">
        <v>2239999</v>
      </c>
      <c r="G33" s="50" t="s">
        <v>2627</v>
      </c>
      <c r="H33" s="53">
        <v>0</v>
      </c>
      <c r="I33" s="53">
        <v>0</v>
      </c>
      <c r="J33" s="48">
        <v>0</v>
      </c>
    </row>
    <row ht="17.0" customHeight="1" x14ac:dyDescent="0.15" r="34" spans="1:10">
      <c r="A34" s="22">
        <v>103060130</v>
      </c>
      <c r="B34" s="50" t="s">
        <v>2628</v>
      </c>
      <c r="C34" s="53">
        <v>0</v>
      </c>
      <c r="D34" s="53">
        <v>0</v>
      </c>
      <c r="E34" s="47">
        <v>0</v>
      </c>
      <c r="F34" s="91"/>
      <c r="G34" s="92"/>
      <c r="H34" s="84"/>
      <c r="I34" s="84"/>
      <c r="J34" s="84"/>
    </row>
    <row ht="17.0" customHeight="1" x14ac:dyDescent="0.15" r="35" spans="1:10">
      <c r="A35" s="22">
        <v>103060131</v>
      </c>
      <c r="B35" s="50" t="s">
        <v>2629</v>
      </c>
      <c r="C35" s="53">
        <v>0</v>
      </c>
      <c r="D35" s="53">
        <v>0</v>
      </c>
      <c r="E35" s="47">
        <v>0</v>
      </c>
      <c r="F35" s="22"/>
      <c r="G35" s="50"/>
      <c r="H35" s="76"/>
      <c r="I35" s="76"/>
      <c r="J35" s="76"/>
    </row>
    <row ht="17.0" customHeight="1" x14ac:dyDescent="0.15" r="36" spans="1:10">
      <c r="A36" s="22">
        <v>103060132</v>
      </c>
      <c r="B36" s="50" t="s">
        <v>2630</v>
      </c>
      <c r="C36" s="53">
        <v>0</v>
      </c>
      <c r="D36" s="53">
        <v>0</v>
      </c>
      <c r="E36" s="47">
        <v>0</v>
      </c>
      <c r="F36" s="22"/>
      <c r="G36" s="50"/>
      <c r="H36" s="76"/>
      <c r="I36" s="76"/>
      <c r="J36" s="76"/>
    </row>
    <row ht="17.0" customHeight="1" x14ac:dyDescent="0.15" r="37" spans="1:10">
      <c r="A37" s="22">
        <v>103060133</v>
      </c>
      <c r="B37" s="50" t="s">
        <v>2631</v>
      </c>
      <c r="C37" s="53">
        <v>0</v>
      </c>
      <c r="D37" s="53">
        <v>0</v>
      </c>
      <c r="E37" s="47">
        <v>0</v>
      </c>
      <c r="F37" s="22"/>
      <c r="G37" s="50"/>
      <c r="H37" s="76"/>
      <c r="I37" s="76"/>
      <c r="J37" s="76"/>
    </row>
    <row ht="17.0" customHeight="1" x14ac:dyDescent="0.15" r="38" spans="1:10">
      <c r="A38" s="22">
        <v>103060134</v>
      </c>
      <c r="B38" s="50" t="s">
        <v>683</v>
      </c>
      <c r="C38" s="53">
        <v>0</v>
      </c>
      <c r="D38" s="53">
        <v>0</v>
      </c>
      <c r="E38" s="47">
        <v>0</v>
      </c>
      <c r="F38" s="22"/>
      <c r="G38" s="50"/>
      <c r="H38" s="76"/>
      <c r="I38" s="76"/>
      <c r="J38" s="76"/>
    </row>
    <row ht="17.0" customHeight="1" x14ac:dyDescent="0.15" r="39" spans="1:10">
      <c r="A39" s="22">
        <v>103060198</v>
      </c>
      <c r="B39" s="50" t="s">
        <v>2632</v>
      </c>
      <c r="C39" s="53">
        <v>0</v>
      </c>
      <c r="D39" s="53">
        <v>0</v>
      </c>
      <c r="E39" s="47">
        <v>0</v>
      </c>
      <c r="F39" s="22"/>
      <c r="G39" s="50"/>
      <c r="H39" s="76"/>
      <c r="I39" s="76"/>
      <c r="J39" s="76"/>
    </row>
    <row ht="17.0" customHeight="1" x14ac:dyDescent="0.15" r="40" spans="1:10">
      <c r="A40" s="22">
        <v>1030602</v>
      </c>
      <c r="B40" s="49" t="s">
        <v>685</v>
      </c>
      <c r="C40" s="45">
        <f>SUM(C41:C44)</f>
        <v>0</v>
      </c>
      <c r="D40" s="45">
        <f>SUM(D41:D44)</f>
        <v>0</v>
      </c>
      <c r="E40" s="45">
        <f>SUM(E41:E44)</f>
        <v>0</v>
      </c>
      <c r="F40" s="22"/>
      <c r="G40" s="50"/>
      <c r="H40" s="76"/>
      <c r="I40" s="76"/>
      <c r="J40" s="76"/>
    </row>
    <row ht="17.0" customHeight="1" x14ac:dyDescent="0.15" r="41" spans="1:10">
      <c r="A41" s="22">
        <v>103060202</v>
      </c>
      <c r="B41" s="50" t="s">
        <v>2633</v>
      </c>
      <c r="C41" s="53">
        <v>0</v>
      </c>
      <c r="D41" s="53">
        <v>0</v>
      </c>
      <c r="E41" s="47">
        <v>0</v>
      </c>
      <c r="F41" s="22"/>
      <c r="G41" s="50"/>
      <c r="H41" s="76"/>
      <c r="I41" s="76"/>
      <c r="J41" s="76"/>
    </row>
    <row ht="17.0" customHeight="1" x14ac:dyDescent="0.15" r="42" spans="1:10">
      <c r="A42" s="22">
        <v>103060203</v>
      </c>
      <c r="B42" s="50" t="s">
        <v>2634</v>
      </c>
      <c r="C42" s="53">
        <v>0</v>
      </c>
      <c r="D42" s="53">
        <v>0</v>
      </c>
      <c r="E42" s="47">
        <v>0</v>
      </c>
      <c r="F42" s="22"/>
      <c r="G42" s="50"/>
      <c r="H42" s="76"/>
      <c r="I42" s="76"/>
      <c r="J42" s="76"/>
    </row>
    <row ht="17.0" customHeight="1" x14ac:dyDescent="0.15" r="43" spans="1:10">
      <c r="A43" s="22">
        <v>103060204</v>
      </c>
      <c r="B43" s="50" t="s">
        <v>2635</v>
      </c>
      <c r="C43" s="53">
        <v>0</v>
      </c>
      <c r="D43" s="53">
        <v>0</v>
      </c>
      <c r="E43" s="47">
        <v>0</v>
      </c>
      <c r="F43" s="22"/>
      <c r="G43" s="50"/>
      <c r="H43" s="76"/>
      <c r="I43" s="76"/>
      <c r="J43" s="76"/>
    </row>
    <row ht="17.0" customHeight="1" x14ac:dyDescent="0.15" r="44" spans="1:10">
      <c r="A44" s="22">
        <v>103060298</v>
      </c>
      <c r="B44" s="50" t="s">
        <v>2636</v>
      </c>
      <c r="C44" s="53">
        <v>0</v>
      </c>
      <c r="D44" s="53">
        <v>0</v>
      </c>
      <c r="E44" s="47">
        <v>0</v>
      </c>
      <c r="F44" s="22"/>
      <c r="G44" s="50"/>
      <c r="H44" s="76"/>
      <c r="I44" s="76"/>
      <c r="J44" s="76"/>
    </row>
    <row ht="17.0" customHeight="1" x14ac:dyDescent="0.15" r="45" spans="1:10">
      <c r="A45" s="22">
        <v>1030603</v>
      </c>
      <c r="B45" s="49" t="s">
        <v>688</v>
      </c>
      <c r="C45" s="45">
        <f>SUM(C46:C50)</f>
        <v>0</v>
      </c>
      <c r="D45" s="45">
        <f>SUM(D46:D50)</f>
        <v>0</v>
      </c>
      <c r="E45" s="45">
        <f>SUM(E46:E50)</f>
        <v>0</v>
      </c>
      <c r="F45" s="22"/>
      <c r="G45" s="50"/>
      <c r="H45" s="76"/>
      <c r="I45" s="76"/>
      <c r="J45" s="76"/>
    </row>
    <row ht="17.0" customHeight="1" x14ac:dyDescent="0.15" r="46" spans="1:10">
      <c r="A46" s="22">
        <v>103060301</v>
      </c>
      <c r="B46" s="50" t="s">
        <v>2637</v>
      </c>
      <c r="C46" s="53">
        <v>0</v>
      </c>
      <c r="D46" s="53">
        <v>0</v>
      </c>
      <c r="E46" s="47">
        <v>0</v>
      </c>
      <c r="F46" s="22"/>
      <c r="G46" s="50"/>
      <c r="H46" s="76"/>
      <c r="I46" s="76"/>
      <c r="J46" s="76"/>
    </row>
    <row ht="17.0" customHeight="1" x14ac:dyDescent="0.15" r="47" spans="1:10">
      <c r="A47" s="22">
        <v>103060304</v>
      </c>
      <c r="B47" s="50" t="s">
        <v>2638</v>
      </c>
      <c r="C47" s="53">
        <v>0</v>
      </c>
      <c r="D47" s="53">
        <v>0</v>
      </c>
      <c r="E47" s="47">
        <v>0</v>
      </c>
      <c r="F47" s="22"/>
      <c r="G47" s="50"/>
      <c r="H47" s="93"/>
      <c r="I47" s="93"/>
      <c r="J47" s="93"/>
    </row>
    <row ht="17.0" customHeight="1" x14ac:dyDescent="0.15" r="48" spans="1:10">
      <c r="A48" s="22">
        <v>103060305</v>
      </c>
      <c r="B48" s="50" t="s">
        <v>2639</v>
      </c>
      <c r="C48" s="53">
        <v>0</v>
      </c>
      <c r="D48" s="53">
        <v>0</v>
      </c>
      <c r="E48" s="47">
        <v>0</v>
      </c>
      <c r="F48" s="22"/>
      <c r="G48" s="50"/>
      <c r="H48" s="93"/>
      <c r="I48" s="93"/>
      <c r="J48" s="93"/>
    </row>
    <row ht="17.0" customHeight="1" x14ac:dyDescent="0.15" r="49" spans="1:10">
      <c r="A49" s="22">
        <v>103060307</v>
      </c>
      <c r="B49" s="50" t="s">
        <v>2640</v>
      </c>
      <c r="C49" s="53">
        <v>0</v>
      </c>
      <c r="D49" s="53">
        <v>0</v>
      </c>
      <c r="E49" s="47">
        <v>0</v>
      </c>
      <c r="F49" s="22"/>
      <c r="G49" s="50"/>
      <c r="H49" s="93"/>
      <c r="I49" s="93"/>
      <c r="J49" s="93"/>
    </row>
    <row ht="17.0" customHeight="1" x14ac:dyDescent="0.15" r="50" spans="1:10">
      <c r="A50" s="22">
        <v>103060398</v>
      </c>
      <c r="B50" s="50" t="s">
        <v>2641</v>
      </c>
      <c r="C50" s="53">
        <v>0</v>
      </c>
      <c r="D50" s="53">
        <v>0</v>
      </c>
      <c r="E50" s="47">
        <v>0</v>
      </c>
      <c r="F50" s="22"/>
      <c r="G50" s="50"/>
      <c r="H50" s="93"/>
      <c r="I50" s="93"/>
      <c r="J50" s="93"/>
    </row>
    <row ht="17.0" customHeight="1" x14ac:dyDescent="0.15" r="51" spans="1:10">
      <c r="A51" s="22">
        <v>1030604</v>
      </c>
      <c r="B51" s="49" t="s">
        <v>690</v>
      </c>
      <c r="C51" s="45">
        <f>SUM(C52:C54)</f>
        <v>0</v>
      </c>
      <c r="D51" s="45">
        <f>SUM(D52:D54)</f>
        <v>0</v>
      </c>
      <c r="E51" s="45">
        <f>SUM(E52:E54)</f>
        <v>0</v>
      </c>
      <c r="F51" s="22"/>
      <c r="G51" s="50"/>
      <c r="H51" s="76"/>
      <c r="I51" s="76"/>
      <c r="J51" s="76"/>
    </row>
    <row ht="17.0" customHeight="1" x14ac:dyDescent="0.15" r="52" spans="1:10">
      <c r="A52" s="22">
        <v>103060401</v>
      </c>
      <c r="B52" s="50" t="s">
        <v>2642</v>
      </c>
      <c r="C52" s="53">
        <v>0</v>
      </c>
      <c r="D52" s="53">
        <v>0</v>
      </c>
      <c r="E52" s="47">
        <v>0</v>
      </c>
      <c r="F52" s="22"/>
      <c r="G52" s="50"/>
      <c r="H52" s="76"/>
      <c r="I52" s="76"/>
      <c r="J52" s="76"/>
    </row>
    <row ht="17.0" customHeight="1" x14ac:dyDescent="0.15" r="53" spans="1:10">
      <c r="A53" s="22">
        <v>103060402</v>
      </c>
      <c r="B53" s="50" t="s">
        <v>2643</v>
      </c>
      <c r="C53" s="53">
        <v>0</v>
      </c>
      <c r="D53" s="53">
        <v>0</v>
      </c>
      <c r="E53" s="47">
        <v>0</v>
      </c>
      <c r="F53" s="22"/>
      <c r="G53" s="50"/>
      <c r="H53" s="93"/>
      <c r="I53" s="93"/>
      <c r="J53" s="93"/>
    </row>
    <row ht="17.0" customHeight="1" x14ac:dyDescent="0.15" r="54" spans="1:10">
      <c r="A54" s="22">
        <v>103060498</v>
      </c>
      <c r="B54" s="50" t="s">
        <v>2644</v>
      </c>
      <c r="C54" s="53">
        <v>0</v>
      </c>
      <c r="D54" s="53">
        <v>0</v>
      </c>
      <c r="E54" s="47">
        <v>0</v>
      </c>
      <c r="F54" s="22"/>
      <c r="G54" s="50"/>
      <c r="H54" s="76"/>
      <c r="I54" s="76"/>
      <c r="J54" s="76"/>
    </row>
    <row ht="17.0" customHeight="1" x14ac:dyDescent="0.15" r="55" spans="1:10">
      <c r="A55" s="22">
        <v>1030698</v>
      </c>
      <c r="B55" s="49" t="s">
        <v>2645</v>
      </c>
      <c r="C55" s="53">
        <v>0</v>
      </c>
      <c r="D55" s="53">
        <v>0</v>
      </c>
      <c r="E55" s="47">
        <v>0</v>
      </c>
      <c r="F55" s="22"/>
      <c r="G55" s="50"/>
      <c r="H55" s="76"/>
      <c r="I55" s="76"/>
      <c r="J55" s="76"/>
    </row>
  </sheetData>
  <mergeCells count="3">
    <mergeCell ref="A1:J1"/>
    <mergeCell ref="A2:J2"/>
    <mergeCell ref="A3:J3"/>
  </mergeCells>
  <phoneticPr fontId="0" type="noConversion"/>
  <printOptions gridLines="1"/>
  <pageMargins left="0.7499999887361302" right="0.7499999887361302" top="0.9999999849815069" bottom="0.9999999849815069" header="0.0" footer="0.0"/>
  <pageSetup paperSize="1"/>
  <headerFooter>
    <oddHeader>&amp;L&amp;C&amp;"宋体,常规"&amp;12&amp;A&amp;R</oddHeader>
    <oddFooter>&amp;L&amp;C&amp;"宋体,常规"&amp;12Page &amp;"宋体,常规"&amp;12&amp;P&amp;R</oddFooter>
  </headerFooter>
  <extLst>
    <ext uri="{2D9387EB-5337-4D45-933B-B4D357D02E09}">
      <gutter val="0.0" pos="0"/>
    </ext>
  </extLs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D22"/>
  <sheetViews>
    <sheetView showGridLines="0" showZeros="0" zoomScaleNormal="100" topLeftCell="A1" workbookViewId="0">
      <selection activeCell="A1" activeCellId="0" sqref="A1:D1"/>
    </sheetView>
  </sheetViews>
  <sheetFormatPr defaultRowHeight="15.75" customHeight="1" defaultColWidth="9.0" x14ac:dyDescent="0.15"/>
  <cols>
    <col min="1" max="1" width="34.25" customWidth="1"/>
    <col min="2" max="2" width="26.0" customWidth="1"/>
    <col min="3" max="3" width="34.25" customWidth="1"/>
    <col min="4" max="4" width="26.0" customWidth="1"/>
  </cols>
  <sheetData>
    <row ht="33.75" customHeight="1" x14ac:dyDescent="0.15" r="1" spans="1:4">
      <c r="A1" s="119" t="s">
        <v>2646</v>
      </c>
    </row>
    <row ht="17.0" customHeight="1" x14ac:dyDescent="0.15" r="2" spans="1:4">
      <c r="A2" s="120" t="s">
        <v>75</v>
      </c>
    </row>
    <row ht="17.0" customHeight="1" x14ac:dyDescent="0.15" r="3" spans="1:4">
      <c r="A3" s="120" t="s">
        <v>771</v>
      </c>
    </row>
    <row ht="17.0" customHeight="1" x14ac:dyDescent="0.15" r="4" spans="1:4">
      <c r="A4" s="44" t="s">
        <v>1859</v>
      </c>
      <c r="B4" s="44" t="s">
        <v>99</v>
      </c>
      <c r="C4" s="44" t="s">
        <v>1859</v>
      </c>
      <c r="D4" s="44" t="s">
        <v>99</v>
      </c>
    </row>
    <row ht="17.0" customHeight="1" x14ac:dyDescent="0.15" r="5" spans="1:4">
      <c r="A5" s="50" t="s">
        <v>2576</v>
      </c>
      <c r="B5" s="45">
        <f>L14!E5</f>
        <v>0</v>
      </c>
      <c r="C5" s="50" t="s">
        <v>2577</v>
      </c>
      <c r="D5" s="45">
        <f>L14!J5</f>
        <v>0</v>
      </c>
    </row>
    <row ht="17.0" customHeight="1" x14ac:dyDescent="0.15" r="6" spans="1:4">
      <c r="A6" s="50" t="s">
        <v>2647</v>
      </c>
      <c r="B6" s="53">
        <v>8</v>
      </c>
      <c r="C6" s="50" t="s">
        <v>2648</v>
      </c>
      <c r="D6" s="53">
        <v>0</v>
      </c>
    </row>
    <row ht="17.0" customHeight="1" x14ac:dyDescent="0.15" r="7" spans="1:4">
      <c r="A7" s="50" t="s">
        <v>2649</v>
      </c>
      <c r="B7" s="53">
        <v>0</v>
      </c>
      <c r="C7" s="50" t="s">
        <v>2650</v>
      </c>
      <c r="D7" s="53">
        <v>0</v>
      </c>
    </row>
    <row ht="17.0" customHeight="1" x14ac:dyDescent="0.15" r="8" spans="1:4">
      <c r="A8" s="50" t="s">
        <v>2651</v>
      </c>
      <c r="B8" s="47">
        <v>21</v>
      </c>
      <c r="C8" s="50" t="s">
        <v>2652</v>
      </c>
      <c r="D8" s="48">
        <v>0</v>
      </c>
    </row>
    <row ht="17.0" customHeight="1" x14ac:dyDescent="0.15" r="9" spans="1:4">
      <c r="A9" s="50" t="s">
        <v>2653</v>
      </c>
      <c r="B9" s="53">
        <v>0</v>
      </c>
      <c r="C9" s="50" t="s">
        <v>2654</v>
      </c>
      <c r="D9" s="53">
        <v>0</v>
      </c>
    </row>
    <row ht="17.0" customHeight="1" x14ac:dyDescent="0.15" r="10" spans="1:4">
      <c r="A10" s="50" t="s">
        <v>2655</v>
      </c>
      <c r="B10" s="53">
        <v>0</v>
      </c>
      <c r="C10" s="50" t="s">
        <v>2656</v>
      </c>
      <c r="D10" s="53">
        <v>0</v>
      </c>
    </row>
    <row ht="17.0" customHeight="1" x14ac:dyDescent="0.15" r="11" spans="1:4">
      <c r="A11" s="50"/>
      <c r="B11" s="75"/>
      <c r="C11" s="50" t="s">
        <v>2657</v>
      </c>
      <c r="D11" s="45">
        <f>B12-SUM(D5:D10)</f>
        <v>29</v>
      </c>
    </row>
    <row ht="17.0" customHeight="1" x14ac:dyDescent="0.15" r="12" spans="1:4">
      <c r="A12" s="44" t="s">
        <v>2065</v>
      </c>
      <c r="B12" s="45">
        <f>SUM(B5:B10)</f>
        <v>29</v>
      </c>
      <c r="C12" s="44" t="s">
        <v>2066</v>
      </c>
      <c r="D12" s="45">
        <f>SUM(D5:D11)</f>
        <v>29</v>
      </c>
    </row>
    <row ht="15.55" customHeight="1" x14ac:dyDescent="0.15" r="13"/>
    <row ht="15.55" customHeight="1" x14ac:dyDescent="0.15" r="14"/>
    <row ht="15.55" customHeight="1" x14ac:dyDescent="0.15" r="15"/>
    <row ht="15.55" customHeight="1" x14ac:dyDescent="0.15" r="16"/>
    <row ht="15.55" customHeight="1" x14ac:dyDescent="0.15" r="17"/>
    <row ht="15.55" customHeight="1" x14ac:dyDescent="0.15" r="18"/>
    <row ht="15.55" customHeight="1" x14ac:dyDescent="0.15" r="19"/>
    <row ht="15.55" customHeight="1" x14ac:dyDescent="0.15" r="20"/>
    <row ht="15.55" customHeight="1" x14ac:dyDescent="0.15" r="21"/>
    <row ht="15.55" customHeight="1" x14ac:dyDescent="0.15" r="22"/>
  </sheetData>
  <mergeCells count="3">
    <mergeCell ref="A1:D1"/>
    <mergeCell ref="A2:D2"/>
    <mergeCell ref="A3:D3"/>
  </mergeCells>
  <phoneticPr fontId="0" type="noConversion"/>
  <printOptions gridLines="1"/>
  <pageMargins left="0.7499999887361302" right="0.7499999887361302" top="0.9999999849815069" bottom="0.9999999849815069" header="0.0" footer="0.0"/>
  <pageSetup paperSize="1"/>
  <headerFooter>
    <oddHeader>&amp;L&amp;C&amp;"宋体,常规"&amp;12&amp;A&amp;R</oddHeader>
    <oddFooter>&amp;L&amp;C&amp;"宋体,常规"&amp;12Page &amp;"宋体,常规"&amp;12&amp;P&amp;R</oddFooter>
  </headerFooter>
  <extLst>
    <ext uri="{2D9387EB-5337-4D45-933B-B4D357D02E09}">
      <gutter val="0.0" pos="0"/>
    </ext>
  </extLs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E20"/>
  <sheetViews>
    <sheetView showGridLines="0" showZeros="0" zoomScaleNormal="100" topLeftCell="A1" workbookViewId="0">
      <selection activeCell="A1" activeCellId="0" sqref="A1"/>
    </sheetView>
  </sheetViews>
  <sheetFormatPr defaultRowHeight="15.75" customHeight="1" defaultColWidth="9.0" x14ac:dyDescent="0.15"/>
  <cols>
    <col min="1" max="5" width="21.625" customWidth="1"/>
  </cols>
  <sheetData>
    <row ht="19.8" customHeight="1" x14ac:dyDescent="0.15" r="1" spans="1:5">
      <c r="A1" s="8"/>
      <c r="B1" s="8"/>
      <c r="C1" s="8"/>
      <c r="D1" s="8"/>
      <c r="E1" s="8"/>
    </row>
    <row ht="19.8" customHeight="1" x14ac:dyDescent="0.15" r="2" spans="1:5">
      <c r="A2" s="8"/>
      <c r="B2" s="8"/>
      <c r="C2" s="8"/>
      <c r="D2" s="8"/>
      <c r="E2" s="8"/>
    </row>
    <row ht="19.8" customHeight="1" x14ac:dyDescent="0.15" r="3" spans="1:5">
      <c r="A3" s="8"/>
      <c r="B3" s="8"/>
      <c r="C3" s="8"/>
      <c r="D3" s="8"/>
      <c r="E3" s="8"/>
    </row>
    <row ht="19.8" customHeight="1" x14ac:dyDescent="0.15" r="4" spans="1:5">
      <c r="A4" s="8"/>
      <c r="B4" s="8"/>
      <c r="C4" s="8"/>
      <c r="D4" s="8"/>
      <c r="E4" s="8"/>
    </row>
    <row ht="19.8" customHeight="1" x14ac:dyDescent="0.15" r="5" spans="1:5">
      <c r="A5" s="8"/>
      <c r="B5" s="8"/>
      <c r="C5" s="8"/>
      <c r="D5" s="8"/>
      <c r="E5" s="8"/>
    </row>
    <row ht="19.8" customHeight="1" x14ac:dyDescent="0.15" r="6" spans="1:5">
      <c r="A6" s="8"/>
      <c r="B6" s="8"/>
      <c r="C6" s="8"/>
      <c r="D6" s="8"/>
      <c r="E6" s="8"/>
    </row>
    <row ht="19.8" customHeight="1" x14ac:dyDescent="0.15" r="7" spans="1:5">
      <c r="A7" s="8"/>
      <c r="B7" s="8"/>
      <c r="C7" s="8"/>
      <c r="D7" s="8"/>
      <c r="E7" s="8"/>
    </row>
    <row ht="19.8" customHeight="1" x14ac:dyDescent="0.15" r="8" spans="1:5">
      <c r="A8" s="8"/>
      <c r="B8" s="8"/>
      <c r="C8" s="8"/>
      <c r="D8" s="8"/>
      <c r="E8" s="8"/>
    </row>
    <row ht="41.25" customHeight="1" x14ac:dyDescent="0.15" r="9" spans="1:5">
      <c r="A9" s="169" t="s">
        <v>79</v>
      </c>
    </row>
    <row ht="19.8" customHeight="1" x14ac:dyDescent="0.15" r="10" spans="1:5">
      <c r="A10" s="8"/>
      <c r="B10" s="8"/>
      <c r="C10" s="8"/>
      <c r="D10" s="8"/>
      <c r="E10" s="8"/>
    </row>
    <row ht="19.8" customHeight="1" x14ac:dyDescent="0.15" r="11" spans="1:5">
      <c r="A11" s="8"/>
      <c r="B11" s="8"/>
      <c r="C11" s="8"/>
      <c r="D11" s="8"/>
      <c r="E11" s="8"/>
    </row>
    <row ht="19.8" customHeight="1" x14ac:dyDescent="0.15" r="12" spans="1:5">
      <c r="A12" s="8"/>
      <c r="B12" s="8"/>
      <c r="C12" s="8"/>
      <c r="D12" s="8"/>
      <c r="E12" s="8"/>
    </row>
    <row ht="19.8" customHeight="1" x14ac:dyDescent="0.15" r="13" spans="1:5">
      <c r="A13" s="8"/>
      <c r="B13" s="8"/>
      <c r="C13" s="8"/>
      <c r="D13" s="8"/>
      <c r="E13" s="8"/>
    </row>
    <row ht="19.8" customHeight="1" x14ac:dyDescent="0.15" r="14" spans="1:5">
      <c r="A14" s="8"/>
      <c r="B14" s="8"/>
      <c r="C14" s="8"/>
      <c r="D14" s="8"/>
      <c r="E14" s="8"/>
    </row>
    <row ht="19.8" customHeight="1" x14ac:dyDescent="0.15" r="15" spans="1:5">
      <c r="A15" s="8"/>
      <c r="B15" s="8"/>
      <c r="C15" s="8"/>
      <c r="D15" s="8"/>
      <c r="E15" s="8"/>
    </row>
    <row ht="19.8" customHeight="1" x14ac:dyDescent="0.15" r="16" spans="1:5">
      <c r="A16" s="8"/>
      <c r="B16" s="8"/>
      <c r="C16" s="8"/>
      <c r="D16" s="8"/>
      <c r="E16" s="8"/>
    </row>
    <row ht="19.8" customHeight="1" x14ac:dyDescent="0.15" r="17" spans="1:5">
      <c r="A17" s="8"/>
      <c r="B17" s="8"/>
      <c r="C17" s="8"/>
      <c r="D17" s="8"/>
      <c r="E17" s="8"/>
    </row>
    <row ht="19.8" customHeight="1" x14ac:dyDescent="0.15" r="18" spans="1:5">
      <c r="A18" s="8"/>
      <c r="B18" s="8"/>
      <c r="C18" s="8"/>
      <c r="D18" s="8"/>
      <c r="E18" s="8"/>
    </row>
    <row ht="19.8" customHeight="1" x14ac:dyDescent="0.15" r="19" spans="1:5">
      <c r="A19" s="8"/>
      <c r="B19" s="8"/>
      <c r="C19" s="8"/>
      <c r="D19" s="8"/>
      <c r="E19" s="8"/>
    </row>
    <row ht="19.8" customHeight="1" x14ac:dyDescent="0.15" r="20" spans="1:5">
      <c r="A20" s="8"/>
      <c r="B20" s="8"/>
      <c r="C20" s="8"/>
      <c r="D20" s="8"/>
      <c r="E20" s="8"/>
    </row>
  </sheetData>
  <mergeCells count="1">
    <mergeCell ref="A9:E9"/>
  </mergeCells>
  <phoneticPr fontId="0" type="noConversion"/>
  <printOptions gridLines="1"/>
  <pageMargins left="0.7499999887361302" right="0.7499999887361302" top="0.9999999849815069" bottom="0.9999999849815069" header="0.0" footer="0.0"/>
  <pageSetup paperSize="1"/>
  <headerFooter>
    <oddHeader>&amp;L&amp;C&amp;"宋体,常规"&amp;12&amp;A&amp;R</oddHeader>
    <oddFooter>&amp;L&amp;C&amp;"宋体,常规"&amp;12Page &amp;"宋体,常规"&amp;12&amp;P&amp;R</oddFooter>
  </headerFooter>
  <extLst>
    <ext uri="{2D9387EB-5337-4D45-933B-B4D357D02E09}">
      <gutter val="0.0" pos="0"/>
    </ext>
  </extLs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I23"/>
  <sheetViews>
    <sheetView showGridLines="0" showZeros="0" zoomScaleNormal="100" topLeftCell="A1" workbookViewId="0">
      <selection activeCell="A1" activeCellId="0" sqref="A1:I1"/>
    </sheetView>
  </sheetViews>
  <sheetFormatPr defaultRowHeight="15.75" customHeight="1" defaultColWidth="9.0" x14ac:dyDescent="0.15"/>
  <cols>
    <col min="1" max="1" width="30.0" customWidth="1"/>
    <col min="2" max="2" width="13.125" customWidth="1"/>
    <col min="3" max="3" width="12.125" customWidth="1"/>
    <col min="4" max="4" width="12.5" customWidth="1"/>
    <col min="5" max="5" width="13.125" customWidth="1"/>
    <col min="6" max="6" width="12.25" customWidth="1"/>
    <col min="7" max="7" width="11.875" customWidth="1"/>
    <col min="8" max="9" width="12.625" customWidth="1"/>
  </cols>
  <sheetData>
    <row ht="33.75" customHeight="1" x14ac:dyDescent="0.15" r="1" spans="1:9">
      <c r="A1" s="119" t="s">
        <v>2658</v>
      </c>
    </row>
    <row ht="17.0" customHeight="1" x14ac:dyDescent="0.15" r="2" spans="1:9">
      <c r="A2" s="120" t="s">
        <v>77</v>
      </c>
    </row>
    <row ht="17.0" customHeight="1" x14ac:dyDescent="0.15" r="3" spans="1:9">
      <c r="A3" s="120" t="s">
        <v>771</v>
      </c>
    </row>
    <row ht="43.5" customHeight="1" x14ac:dyDescent="0.15" r="4" spans="1:9">
      <c r="A4" s="44" t="s">
        <v>2659</v>
      </c>
      <c r="B4" s="55" t="s">
        <v>2660</v>
      </c>
      <c r="C4" s="55" t="s">
        <v>2661</v>
      </c>
      <c r="D4" s="55" t="s">
        <v>2662</v>
      </c>
      <c r="E4" s="55" t="s">
        <v>2663</v>
      </c>
      <c r="F4" s="55" t="s">
        <v>2664</v>
      </c>
      <c r="G4" s="55" t="s">
        <v>2665</v>
      </c>
      <c r="H4" s="55" t="s">
        <v>2666</v>
      </c>
      <c r="I4" s="55" t="s">
        <v>2667</v>
      </c>
    </row>
    <row ht="17.0" customHeight="1" x14ac:dyDescent="0.15" r="5" spans="1:9">
      <c r="A5" s="49" t="s">
        <v>2668</v>
      </c>
      <c r="B5" s="45">
        <f>SUM(C5:I5)</f>
        <v>42408</v>
      </c>
      <c r="C5" s="53">
        <v>0</v>
      </c>
      <c r="D5" s="53">
        <v>10626</v>
      </c>
      <c r="E5" s="53">
        <v>31782</v>
      </c>
      <c r="F5" s="53">
        <v>0</v>
      </c>
      <c r="G5" s="53">
        <v>0</v>
      </c>
      <c r="H5" s="53">
        <v>0</v>
      </c>
      <c r="I5" s="53">
        <v>0</v>
      </c>
    </row>
    <row ht="17.0" customHeight="1" x14ac:dyDescent="0.15" r="6" spans="1:9">
      <c r="A6" s="50" t="s">
        <v>2669</v>
      </c>
      <c r="B6" s="45">
        <f>SUM(C6:I6)</f>
        <v>19071</v>
      </c>
      <c r="C6" s="53">
        <v>0</v>
      </c>
      <c r="D6" s="53">
        <v>1700</v>
      </c>
      <c r="E6" s="53">
        <v>17371</v>
      </c>
      <c r="F6" s="53">
        <v>0</v>
      </c>
      <c r="G6" s="53">
        <v>0</v>
      </c>
      <c r="H6" s="53">
        <v>0</v>
      </c>
      <c r="I6" s="53">
        <v>0</v>
      </c>
    </row>
    <row ht="15.55" customHeight="1" x14ac:dyDescent="0.15" r="7" spans="1:9">
      <c r="A7" s="50" t="s">
        <v>2670</v>
      </c>
      <c r="B7" s="45">
        <f>SUM(C7:I7)</f>
        <v>19030</v>
      </c>
      <c r="C7" s="53">
        <v>0</v>
      </c>
      <c r="D7" s="53">
        <v>7951</v>
      </c>
      <c r="E7" s="53">
        <v>11079</v>
      </c>
      <c r="F7" s="53">
        <v>0</v>
      </c>
      <c r="G7" s="53">
        <v>0</v>
      </c>
      <c r="H7" s="53">
        <v>0</v>
      </c>
      <c r="I7" s="53">
        <v>0</v>
      </c>
    </row>
    <row ht="15.55" customHeight="1" x14ac:dyDescent="0.15" r="8" spans="1:9">
      <c r="A8" s="50" t="s">
        <v>2671</v>
      </c>
      <c r="B8" s="45">
        <f>SUM(C8:I8)</f>
        <v>115</v>
      </c>
      <c r="C8" s="53">
        <v>0</v>
      </c>
      <c r="D8" s="53">
        <v>75</v>
      </c>
      <c r="E8" s="53">
        <v>40</v>
      </c>
      <c r="F8" s="53">
        <v>0</v>
      </c>
      <c r="G8" s="53">
        <v>0</v>
      </c>
      <c r="H8" s="53">
        <v>0</v>
      </c>
      <c r="I8" s="53">
        <v>0</v>
      </c>
    </row>
    <row ht="17.0" customHeight="1" x14ac:dyDescent="0.15" r="9" spans="1:9">
      <c r="A9" s="50" t="s">
        <v>2672</v>
      </c>
      <c r="B9" s="45">
        <f>SUM(C9:I9)</f>
        <v>473</v>
      </c>
      <c r="C9" s="53">
        <v>0</v>
      </c>
      <c r="D9" s="53">
        <v>473</v>
      </c>
      <c r="E9" s="53">
        <v>0</v>
      </c>
      <c r="F9" s="53">
        <v>0</v>
      </c>
      <c r="G9" s="53">
        <v>0</v>
      </c>
      <c r="H9" s="53">
        <v>0</v>
      </c>
      <c r="I9" s="53">
        <v>0</v>
      </c>
    </row>
    <row ht="17.0" customHeight="1" x14ac:dyDescent="0.15" r="10" spans="1:9">
      <c r="A10" s="50" t="s">
        <v>2673</v>
      </c>
      <c r="B10" s="45">
        <f>SUM(C10:I10)</f>
        <v>394</v>
      </c>
      <c r="C10" s="53">
        <v>0</v>
      </c>
      <c r="D10" s="53">
        <v>6</v>
      </c>
      <c r="E10" s="53">
        <v>388</v>
      </c>
      <c r="F10" s="53">
        <v>0</v>
      </c>
      <c r="G10" s="53">
        <v>0</v>
      </c>
      <c r="H10" s="53">
        <v>0</v>
      </c>
      <c r="I10" s="53">
        <v>0</v>
      </c>
    </row>
    <row ht="17.0" customHeight="1" x14ac:dyDescent="0.15" r="11" spans="1:9">
      <c r="A11" s="50" t="s">
        <v>2674</v>
      </c>
      <c r="B11" s="45">
        <f>SUM(C11:I11)</f>
        <v>3318</v>
      </c>
      <c r="C11" s="53">
        <v>0</v>
      </c>
      <c r="D11" s="53">
        <v>414</v>
      </c>
      <c r="E11" s="53">
        <v>2904</v>
      </c>
      <c r="F11" s="53">
        <v>0</v>
      </c>
      <c r="G11" s="53">
        <v>0</v>
      </c>
      <c r="H11" s="53">
        <v>0</v>
      </c>
      <c r="I11" s="53">
        <v>0</v>
      </c>
    </row>
    <row ht="15.55" customHeight="1" x14ac:dyDescent="0.15" r="12" spans="1:9">
      <c r="A12" s="50" t="s">
        <v>2675</v>
      </c>
      <c r="B12" s="45">
        <f>SUM(C12:I12)</f>
        <v>0</v>
      </c>
      <c r="C12" s="53">
        <v>0</v>
      </c>
      <c r="D12" s="53">
        <v>0</v>
      </c>
      <c r="E12" s="53">
        <v>0</v>
      </c>
      <c r="F12" s="53">
        <v>0</v>
      </c>
      <c r="G12" s="53">
        <v>0</v>
      </c>
      <c r="H12" s="53">
        <v>0</v>
      </c>
      <c r="I12" s="53">
        <v>0</v>
      </c>
    </row>
    <row ht="17.0" customHeight="1" x14ac:dyDescent="0.15" r="13" spans="1:9">
      <c r="A13" s="49" t="s">
        <v>2676</v>
      </c>
      <c r="B13" s="45">
        <f>SUM(C13:I13)</f>
        <v>37933</v>
      </c>
      <c r="C13" s="53">
        <v>0</v>
      </c>
      <c r="D13" s="53">
        <v>7887</v>
      </c>
      <c r="E13" s="53">
        <v>30046</v>
      </c>
      <c r="F13" s="53">
        <v>0</v>
      </c>
      <c r="G13" s="53">
        <v>0</v>
      </c>
      <c r="H13" s="53">
        <v>0</v>
      </c>
      <c r="I13" s="53">
        <v>0</v>
      </c>
    </row>
    <row ht="17.0" customHeight="1" x14ac:dyDescent="0.15" r="14" spans="1:9">
      <c r="A14" s="50" t="s">
        <v>2677</v>
      </c>
      <c r="B14" s="70">
        <f>SUM(C14:I14)</f>
        <v>37830</v>
      </c>
      <c r="C14" s="53">
        <v>0</v>
      </c>
      <c r="D14" s="53">
        <v>7871</v>
      </c>
      <c r="E14" s="53">
        <v>29959</v>
      </c>
      <c r="F14" s="53">
        <v>0</v>
      </c>
      <c r="G14" s="53">
        <v>0</v>
      </c>
      <c r="H14" s="53">
        <v>0</v>
      </c>
      <c r="I14" s="53">
        <v>0</v>
      </c>
    </row>
    <row ht="17.0" customHeight="1" x14ac:dyDescent="0.15" r="15" spans="1:9">
      <c r="A15" s="82" t="s">
        <v>2678</v>
      </c>
      <c r="B15" s="45">
        <f>SUM(C15:I15)</f>
        <v>103</v>
      </c>
      <c r="C15" s="85">
        <v>0</v>
      </c>
      <c r="D15" s="53">
        <v>16</v>
      </c>
      <c r="E15" s="53">
        <v>87</v>
      </c>
      <c r="F15" s="53">
        <v>0</v>
      </c>
      <c r="G15" s="53">
        <v>0</v>
      </c>
      <c r="H15" s="53">
        <v>0</v>
      </c>
      <c r="I15" s="53">
        <v>0</v>
      </c>
    </row>
    <row ht="17.0" customHeight="1" x14ac:dyDescent="0.15" r="16" spans="1:9">
      <c r="A16" s="50" t="s">
        <v>2679</v>
      </c>
      <c r="B16" s="94">
        <f>SUM(C16:I16)</f>
        <v>0</v>
      </c>
      <c r="C16" s="53">
        <v>0</v>
      </c>
      <c r="D16" s="53">
        <v>0</v>
      </c>
      <c r="E16" s="53">
        <v>0</v>
      </c>
      <c r="F16" s="53">
        <v>0</v>
      </c>
      <c r="G16" s="53">
        <v>0</v>
      </c>
      <c r="H16" s="53">
        <v>0</v>
      </c>
      <c r="I16" s="53">
        <v>0</v>
      </c>
    </row>
    <row ht="15.55" customHeight="1" x14ac:dyDescent="0.15" r="17" spans="1:9">
      <c r="A17" s="50" t="s">
        <v>2680</v>
      </c>
      <c r="B17" s="45">
        <f>SUM(C17:I17)</f>
        <v>0</v>
      </c>
      <c r="C17" s="53">
        <v>0</v>
      </c>
      <c r="D17" s="53">
        <v>0</v>
      </c>
      <c r="E17" s="53">
        <v>0</v>
      </c>
      <c r="F17" s="53">
        <v>0</v>
      </c>
      <c r="G17" s="53">
        <v>0</v>
      </c>
      <c r="H17" s="53">
        <v>0</v>
      </c>
      <c r="I17" s="53">
        <v>0</v>
      </c>
    </row>
    <row ht="17.0" customHeight="1" x14ac:dyDescent="0.15" r="18" spans="1:9">
      <c r="A18" s="49" t="s">
        <v>2681</v>
      </c>
      <c r="B18" s="45">
        <f>SUM(C18:I18)</f>
        <v>4475</v>
      </c>
      <c r="C18" s="45">
        <f>SUM(C5)-SUM(C13)</f>
        <v>0</v>
      </c>
      <c r="D18" s="45">
        <f>SUM(D5)-SUM(D13)</f>
        <v>2739</v>
      </c>
      <c r="E18" s="45">
        <f>SUM(E5)-SUM(E13)</f>
        <v>1736</v>
      </c>
      <c r="F18" s="45">
        <f>SUM(F5)-SUM(F13)</f>
        <v>0</v>
      </c>
      <c r="G18" s="45">
        <f>SUM(G5)-SUM(G13)</f>
        <v>0</v>
      </c>
      <c r="H18" s="45">
        <f>SUM(H5)-SUM(H13)</f>
        <v>0</v>
      </c>
      <c r="I18" s="45">
        <f>SUM(I5)-SUM(I13)</f>
        <v>0</v>
      </c>
    </row>
    <row ht="17.0" customHeight="1" x14ac:dyDescent="0.15" r="19" spans="1:9">
      <c r="A19" s="49" t="s">
        <v>2682</v>
      </c>
      <c r="B19" s="45">
        <f>SUM(C19:I19)</f>
        <v>29755</v>
      </c>
      <c r="C19" s="53">
        <v>0</v>
      </c>
      <c r="D19" s="53">
        <v>27347</v>
      </c>
      <c r="E19" s="53">
        <v>2408</v>
      </c>
      <c r="F19" s="53">
        <v>0</v>
      </c>
      <c r="G19" s="53">
        <v>0</v>
      </c>
      <c r="H19" s="53">
        <v>0</v>
      </c>
      <c r="I19" s="53">
        <v>0</v>
      </c>
    </row>
    <row ht="15.55" customHeight="1" x14ac:dyDescent="0.15" r="20"/>
    <row ht="15.55" customHeight="1" x14ac:dyDescent="0.15" r="21"/>
    <row ht="15.55" customHeight="1" x14ac:dyDescent="0.15" r="22"/>
    <row ht="15.55" customHeight="1" x14ac:dyDescent="0.15" r="23"/>
  </sheetData>
  <mergeCells count="3">
    <mergeCell ref="A2:I2"/>
    <mergeCell ref="A3:I3"/>
    <mergeCell ref="A1:I1"/>
  </mergeCells>
  <phoneticPr fontId="0" type="noConversion"/>
  <printOptions gridLines="1"/>
  <pageMargins left="0.7499999887361302" right="0.7499999887361302" top="0.9999999849815069" bottom="0.9999999849815069" header="0.0" footer="0.0"/>
  <pageSetup paperSize="1"/>
  <headerFooter>
    <oddHeader>&amp;L&amp;C&amp;"宋体,常规"&amp;12&amp;A&amp;R</oddHeader>
    <oddFooter>&amp;L&amp;C&amp;"宋体,常规"&amp;12Page &amp;"宋体,常规"&amp;12&amp;P&amp;R</oddFooter>
  </headerFooter>
  <extLst>
    <ext uri="{2D9387EB-5337-4D45-933B-B4D357D02E09}">
      <gutter val="0.0" pos="0"/>
    </ext>
  </extLs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J20"/>
  <sheetViews>
    <sheetView showGridLines="0" showZeros="0" zoomScaleNormal="100" topLeftCell="A1" workbookViewId="0">
      <selection activeCell="A1" activeCellId="0" sqref="A1:J1"/>
    </sheetView>
  </sheetViews>
  <sheetFormatPr defaultRowHeight="17.25" customHeight="1" defaultColWidth="9.0" x14ac:dyDescent="0.15"/>
  <cols>
    <col min="1" max="1" width="33.5" customWidth="1"/>
    <col min="2" max="10" width="14.75" customWidth="1"/>
  </cols>
  <sheetData>
    <row ht="33.75" customHeight="1" x14ac:dyDescent="0.15" r="1" spans="1:10">
      <c r="A1" s="119" t="s">
        <v>2683</v>
      </c>
    </row>
    <row ht="17.0" customHeight="1" x14ac:dyDescent="0.15" r="2" spans="1:10">
      <c r="A2" s="120" t="s">
        <v>80</v>
      </c>
    </row>
    <row ht="17.0" customHeight="1" x14ac:dyDescent="0.15" r="3" spans="1:10">
      <c r="A3" s="120" t="s">
        <v>96</v>
      </c>
    </row>
    <row ht="17.0" customHeight="1" x14ac:dyDescent="0.15" r="4" spans="1:10">
      <c r="A4" s="171" t="s">
        <v>1859</v>
      </c>
      <c r="B4" s="171" t="s">
        <v>2660</v>
      </c>
      <c r="C4" s="171" t="s">
        <v>2684</v>
      </c>
      <c r="D4" s="171"/>
      <c r="E4" s="171"/>
      <c r="F4" s="171"/>
      <c r="G4" s="171"/>
      <c r="H4" s="171" t="s">
        <v>2685</v>
      </c>
      <c r="I4" s="171"/>
      <c r="J4" s="171"/>
    </row>
    <row ht="17.0" customHeight="1" x14ac:dyDescent="0.15" r="5" spans="1:10">
      <c r="A5" s="171"/>
      <c r="B5" s="171"/>
      <c r="C5" s="44" t="s">
        <v>2071</v>
      </c>
      <c r="D5" s="44" t="s">
        <v>2686</v>
      </c>
      <c r="E5" s="44" t="s">
        <v>2687</v>
      </c>
      <c r="F5" s="44" t="s">
        <v>2688</v>
      </c>
      <c r="G5" s="44" t="s">
        <v>2689</v>
      </c>
      <c r="H5" s="44" t="s">
        <v>2071</v>
      </c>
      <c r="I5" s="44" t="s">
        <v>2690</v>
      </c>
      <c r="J5" s="44" t="s">
        <v>2691</v>
      </c>
    </row>
    <row ht="17.0" customHeight="1" x14ac:dyDescent="0.15" r="6" spans="1:10">
      <c r="A6" s="50" t="s">
        <v>2692</v>
      </c>
      <c r="B6" s="45">
        <f>SUM(C6,H6)</f>
        <v>260527</v>
      </c>
      <c r="C6" s="45">
        <f>SUM(D6:G6)</f>
        <v>93827</v>
      </c>
      <c r="D6" s="47">
        <v>90796</v>
      </c>
      <c r="E6" s="47">
        <v>353</v>
      </c>
      <c r="F6" s="47">
        <v>0</v>
      </c>
      <c r="G6" s="47">
        <v>2678</v>
      </c>
      <c r="H6" s="45">
        <f>SUM(I6:J6)</f>
        <v>166700</v>
      </c>
      <c r="I6" s="47">
        <v>166700</v>
      </c>
      <c r="J6" s="47">
        <v>0</v>
      </c>
    </row>
    <row ht="17.0" customHeight="1" x14ac:dyDescent="0.15" r="7" spans="1:10">
      <c r="A7" s="50" t="s">
        <v>2693</v>
      </c>
      <c r="B7" s="45">
        <f>C7+H7</f>
        <v>280664</v>
      </c>
      <c r="C7" s="48">
        <v>95066</v>
      </c>
      <c r="D7" s="75"/>
      <c r="E7" s="75"/>
      <c r="F7" s="75"/>
      <c r="G7" s="75"/>
      <c r="H7" s="48">
        <v>185598</v>
      </c>
      <c r="I7" s="75"/>
      <c r="J7" s="75"/>
    </row>
    <row ht="17.0" customHeight="1" x14ac:dyDescent="0.15" r="8" spans="1:10">
      <c r="A8" s="50" t="s">
        <v>2694</v>
      </c>
      <c r="B8" s="45">
        <f>C8+H8</f>
        <v>52090</v>
      </c>
      <c r="C8" s="45">
        <f>SUM(D8:F8)</f>
        <v>29000</v>
      </c>
      <c r="D8" s="48">
        <v>29000</v>
      </c>
      <c r="E8" s="48">
        <v>0</v>
      </c>
      <c r="F8" s="48">
        <v>0</v>
      </c>
      <c r="G8" s="75"/>
      <c r="H8" s="45">
        <f>I8</f>
        <v>23090</v>
      </c>
      <c r="I8" s="48">
        <v>23090</v>
      </c>
      <c r="J8" s="75"/>
    </row>
    <row ht="17.0" customHeight="1" x14ac:dyDescent="0.15" r="9" spans="1:10">
      <c r="A9" s="50" t="s">
        <v>2695</v>
      </c>
      <c r="B9" s="45">
        <f>C9+H9</f>
        <v>31974</v>
      </c>
      <c r="C9" s="45">
        <f>SUM(D9:G9)</f>
        <v>27782</v>
      </c>
      <c r="D9" s="48">
        <v>27729</v>
      </c>
      <c r="E9" s="48">
        <v>53</v>
      </c>
      <c r="F9" s="48">
        <v>0</v>
      </c>
      <c r="G9" s="48">
        <v>0</v>
      </c>
      <c r="H9" s="45">
        <f>J9+I9</f>
        <v>4192</v>
      </c>
      <c r="I9" s="48">
        <v>4192</v>
      </c>
      <c r="J9" s="48">
        <v>0</v>
      </c>
    </row>
    <row ht="17.0" customHeight="1" x14ac:dyDescent="0.15" r="10" spans="1:10">
      <c r="A10" s="50" t="s">
        <v>2696</v>
      </c>
      <c r="B10" s="45">
        <f>C10+H10</f>
        <v>-21</v>
      </c>
      <c r="C10" s="45">
        <f>SUM(D10:G10)</f>
        <v>-21</v>
      </c>
      <c r="D10" s="48">
        <v>0</v>
      </c>
      <c r="E10" s="48">
        <v>-21</v>
      </c>
      <c r="F10" s="48">
        <v>0</v>
      </c>
      <c r="G10" s="48">
        <v>0</v>
      </c>
      <c r="H10" s="45">
        <f>I10+J10</f>
        <v>0</v>
      </c>
      <c r="I10" s="48">
        <v>0</v>
      </c>
      <c r="J10" s="48">
        <v>0</v>
      </c>
    </row>
    <row ht="17.0" customHeight="1" x14ac:dyDescent="0.15" r="11" spans="1:10">
      <c r="A11" s="50" t="s">
        <v>2697</v>
      </c>
      <c r="B11" s="45">
        <f>C11+H11</f>
        <v>280664</v>
      </c>
      <c r="C11" s="45">
        <f>SUM(D11:G11)</f>
        <v>95066</v>
      </c>
      <c r="D11" s="45">
        <f>D6+D8-D9-D10</f>
        <v>92067</v>
      </c>
      <c r="E11" s="45">
        <f>E6+E8-E9-E10</f>
        <v>321</v>
      </c>
      <c r="F11" s="45">
        <f>F6+F8-F9-F10</f>
        <v>0</v>
      </c>
      <c r="G11" s="45">
        <f>G6-G9-G10</f>
        <v>2678</v>
      </c>
      <c r="H11" s="45">
        <f>SUM(I11:J11)</f>
        <v>185598</v>
      </c>
      <c r="I11" s="45">
        <f>I8+I6-I9-I10</f>
        <v>185598</v>
      </c>
      <c r="J11" s="45">
        <f>J6-J9-J10</f>
        <v>0</v>
      </c>
    </row>
    <row ht="15.55" customHeight="1" x14ac:dyDescent="0.15" r="12"/>
    <row ht="15.55" customHeight="1" x14ac:dyDescent="0.15" r="13"/>
    <row ht="15.55" customHeight="1" x14ac:dyDescent="0.15" r="14"/>
    <row ht="15.55" customHeight="1" x14ac:dyDescent="0.15" r="15"/>
    <row ht="15.55" customHeight="1" x14ac:dyDescent="0.15" r="16"/>
    <row ht="15.55" customHeight="1" x14ac:dyDescent="0.15" r="17"/>
    <row ht="15.55" customHeight="1" x14ac:dyDescent="0.15" r="18"/>
    <row ht="15.55" customHeight="1" x14ac:dyDescent="0.15" r="19"/>
    <row ht="15.55" customHeight="1" x14ac:dyDescent="0.15" r="20"/>
  </sheetData>
  <mergeCells count="7">
    <mergeCell ref="A1:J1"/>
    <mergeCell ref="A2:J2"/>
    <mergeCell ref="A3:J3"/>
    <mergeCell ref="A4:A5"/>
    <mergeCell ref="B4:B5"/>
    <mergeCell ref="C4:G4"/>
    <mergeCell ref="H4:J4"/>
  </mergeCells>
  <phoneticPr fontId="0" type="noConversion"/>
  <printOptions gridLines="1"/>
  <pageMargins left="0.7499999887361302" right="0.7499999887361302" top="0.9999999849815069" bottom="0.9999999849815069" header="0.0" footer="0.0"/>
  <pageSetup paperSize="1"/>
  <headerFooter>
    <oddHeader>&amp;L&amp;C&amp;"宋体,常规"&amp;12&amp;A&amp;R</oddHeader>
    <oddFooter>&amp;L&amp;C&amp;"宋体,常规"&amp;12Page &amp;"宋体,常规"&amp;12&amp;P&amp;R</oddFooter>
  </headerFooter>
  <extLst>
    <ext uri="{2D9387EB-5337-4D45-933B-B4D357D02E09}">
      <gutter val="0.0" pos="0"/>
    </ext>
  </extLs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F20"/>
  <sheetViews>
    <sheetView showGridLines="0" showZeros="0" zoomScaleNormal="100" topLeftCell="A1" workbookViewId="0">
      <selection activeCell="A1" activeCellId="0" sqref="A1:F1"/>
    </sheetView>
  </sheetViews>
  <sheetFormatPr defaultRowHeight="17.25" customHeight="1" defaultColWidth="9.0" x14ac:dyDescent="0.15"/>
  <cols>
    <col min="1" max="1" width="35.5" customWidth="1"/>
    <col min="2" max="6" width="15.75" customWidth="1"/>
  </cols>
  <sheetData>
    <row ht="42.0" customHeight="1" x14ac:dyDescent="0.15" r="1" spans="1:6">
      <c r="A1" s="119" t="s">
        <v>2698</v>
      </c>
    </row>
    <row ht="17.0" customHeight="1" x14ac:dyDescent="0.15" r="2" spans="1:6">
      <c r="A2" s="120" t="s">
        <v>82</v>
      </c>
    </row>
    <row ht="17.0" customHeight="1" x14ac:dyDescent="0.15" r="3" spans="1:6">
      <c r="A3" s="120" t="s">
        <v>96</v>
      </c>
    </row>
    <row ht="36.75" customHeight="1" x14ac:dyDescent="0.15" r="4" spans="1:6">
      <c r="A4" s="44" t="s">
        <v>1859</v>
      </c>
      <c r="B4" s="55" t="s">
        <v>2692</v>
      </c>
      <c r="C4" s="55" t="s">
        <v>2694</v>
      </c>
      <c r="D4" s="55" t="s">
        <v>2695</v>
      </c>
      <c r="E4" s="55" t="s">
        <v>2696</v>
      </c>
      <c r="F4" s="55" t="s">
        <v>2697</v>
      </c>
    </row>
    <row ht="17.0" customHeight="1" x14ac:dyDescent="0.15" r="5" spans="1:6">
      <c r="A5" s="21" t="s">
        <v>2699</v>
      </c>
      <c r="B5" s="45">
        <f>SUM(B6:B20)</f>
        <v>166700</v>
      </c>
      <c r="C5" s="45">
        <f>SUM(C6:C20)</f>
        <v>23090</v>
      </c>
      <c r="D5" s="45">
        <f>SUM(D6:D20)</f>
        <v>4192</v>
      </c>
      <c r="E5" s="45">
        <f>SUM(E6:E20)</f>
        <v>0</v>
      </c>
      <c r="F5" s="45">
        <f>SUM(F6:F20)</f>
        <v>185598</v>
      </c>
    </row>
    <row ht="17.0" customHeight="1" x14ac:dyDescent="0.15" r="6" spans="1:6">
      <c r="A6" s="50" t="s">
        <v>2700</v>
      </c>
      <c r="B6" s="47">
        <v>0</v>
      </c>
      <c r="C6" s="48">
        <v>0</v>
      </c>
      <c r="D6" s="48">
        <v>0</v>
      </c>
      <c r="E6" s="48">
        <v>0</v>
      </c>
      <c r="F6" s="45">
        <f>B6+C6-D6-E6</f>
        <v>0</v>
      </c>
    </row>
    <row ht="17.0" customHeight="1" x14ac:dyDescent="0.15" r="7" spans="1:6">
      <c r="A7" s="50" t="s">
        <v>2701</v>
      </c>
      <c r="B7" s="47">
        <v>0</v>
      </c>
      <c r="C7" s="48">
        <v>0</v>
      </c>
      <c r="D7" s="48">
        <v>0</v>
      </c>
      <c r="E7" s="48">
        <v>0</v>
      </c>
      <c r="F7" s="45">
        <f>B7+C7-D7-E7</f>
        <v>0</v>
      </c>
    </row>
    <row ht="17.0" customHeight="1" x14ac:dyDescent="0.15" r="8" spans="1:6">
      <c r="A8" s="50" t="s">
        <v>2702</v>
      </c>
      <c r="B8" s="48">
        <v>31600</v>
      </c>
      <c r="C8" s="48">
        <v>2500</v>
      </c>
      <c r="D8" s="48">
        <v>4192</v>
      </c>
      <c r="E8" s="48">
        <v>0</v>
      </c>
      <c r="F8" s="45">
        <f>B8+C8-D8-E8</f>
        <v>29908</v>
      </c>
    </row>
    <row ht="17.0" customHeight="1" x14ac:dyDescent="0.15" r="9" spans="1:6">
      <c r="A9" s="50" t="s">
        <v>2703</v>
      </c>
      <c r="B9" s="47">
        <v>0</v>
      </c>
      <c r="C9" s="48">
        <v>0</v>
      </c>
      <c r="D9" s="48">
        <v>0</v>
      </c>
      <c r="E9" s="48">
        <v>0</v>
      </c>
      <c r="F9" s="45">
        <f>B9+C9-D9-E9</f>
        <v>0</v>
      </c>
    </row>
    <row ht="17.0" customHeight="1" x14ac:dyDescent="0.15" r="10" spans="1:6">
      <c r="A10" s="50" t="s">
        <v>2704</v>
      </c>
      <c r="B10" s="47">
        <v>0</v>
      </c>
      <c r="C10" s="48">
        <v>0</v>
      </c>
      <c r="D10" s="48">
        <v>0</v>
      </c>
      <c r="E10" s="48">
        <v>0</v>
      </c>
      <c r="F10" s="45">
        <f>B10+C10-D10-E10</f>
        <v>0</v>
      </c>
    </row>
    <row ht="17.0" customHeight="1" x14ac:dyDescent="0.15" r="11" spans="1:6">
      <c r="A11" s="50" t="s">
        <v>2705</v>
      </c>
      <c r="B11" s="47">
        <v>0</v>
      </c>
      <c r="C11" s="48">
        <v>0</v>
      </c>
      <c r="D11" s="48">
        <v>0</v>
      </c>
      <c r="E11" s="48">
        <v>0</v>
      </c>
      <c r="F11" s="45">
        <f>B11+C11-D11-E11</f>
        <v>0</v>
      </c>
    </row>
    <row ht="15.55" customHeight="1" x14ac:dyDescent="0.15" r="12" spans="1:6">
      <c r="A12" s="50" t="s">
        <v>2706</v>
      </c>
      <c r="B12" s="47">
        <v>0</v>
      </c>
      <c r="C12" s="48">
        <v>0</v>
      </c>
      <c r="D12" s="48">
        <v>0</v>
      </c>
      <c r="E12" s="48">
        <v>0</v>
      </c>
      <c r="F12" s="45">
        <f>B12+C12-D12-E12</f>
        <v>0</v>
      </c>
    </row>
    <row ht="15.55" customHeight="1" x14ac:dyDescent="0.15" r="13" spans="1:6">
      <c r="A13" s="50" t="s">
        <v>2707</v>
      </c>
      <c r="B13" s="47">
        <v>0</v>
      </c>
      <c r="C13" s="48">
        <v>0</v>
      </c>
      <c r="D13" s="48">
        <v>0</v>
      </c>
      <c r="E13" s="48">
        <v>0</v>
      </c>
      <c r="F13" s="45">
        <f>B13+C13-D13-E13</f>
        <v>0</v>
      </c>
    </row>
    <row ht="17.0" customHeight="1" x14ac:dyDescent="0.15" r="14" spans="1:6">
      <c r="A14" s="50" t="s">
        <v>2708</v>
      </c>
      <c r="B14" s="47">
        <v>0</v>
      </c>
      <c r="C14" s="48">
        <v>0</v>
      </c>
      <c r="D14" s="48">
        <v>0</v>
      </c>
      <c r="E14" s="48">
        <v>0</v>
      </c>
      <c r="F14" s="45">
        <f>B14+C14-D14-E14</f>
        <v>0</v>
      </c>
    </row>
    <row ht="17.0" customHeight="1" x14ac:dyDescent="0.15" r="15" spans="1:6">
      <c r="A15" s="50" t="s">
        <v>2709</v>
      </c>
      <c r="B15" s="47">
        <v>0</v>
      </c>
      <c r="C15" s="48">
        <v>0</v>
      </c>
      <c r="D15" s="48">
        <v>0</v>
      </c>
      <c r="E15" s="48">
        <v>0</v>
      </c>
      <c r="F15" s="45">
        <f>B15+C15-D15-E15</f>
        <v>0</v>
      </c>
    </row>
    <row ht="17.0" customHeight="1" x14ac:dyDescent="0.15" r="16" spans="1:6">
      <c r="A16" s="50" t="s">
        <v>2710</v>
      </c>
      <c r="B16" s="47">
        <v>0</v>
      </c>
      <c r="C16" s="48">
        <v>0</v>
      </c>
      <c r="D16" s="48">
        <v>0</v>
      </c>
      <c r="E16" s="48">
        <v>0</v>
      </c>
      <c r="F16" s="45">
        <f>B16+C16-D16-E16</f>
        <v>0</v>
      </c>
    </row>
    <row ht="15.55" customHeight="1" x14ac:dyDescent="0.15" r="17" spans="1:6">
      <c r="A17" s="50" t="s">
        <v>2711</v>
      </c>
      <c r="B17" s="47">
        <v>0</v>
      </c>
      <c r="C17" s="48">
        <v>0</v>
      </c>
      <c r="D17" s="48">
        <v>0</v>
      </c>
      <c r="E17" s="48">
        <v>0</v>
      </c>
      <c r="F17" s="45">
        <f>B17+C17-D17-E17</f>
        <v>0</v>
      </c>
    </row>
    <row ht="17.0" customHeight="1" x14ac:dyDescent="0.15" r="18" spans="1:6">
      <c r="A18" s="50" t="s">
        <v>2557</v>
      </c>
      <c r="B18" s="47">
        <v>0</v>
      </c>
      <c r="C18" s="48">
        <v>0</v>
      </c>
      <c r="D18" s="48">
        <v>0</v>
      </c>
      <c r="E18" s="48">
        <v>0</v>
      </c>
      <c r="F18" s="45">
        <f>B18+C18-D18-E18</f>
        <v>0</v>
      </c>
    </row>
    <row ht="15.55" customHeight="1" x14ac:dyDescent="0.15" r="19" spans="1:6">
      <c r="A19" s="50" t="s">
        <v>2712</v>
      </c>
      <c r="B19" s="47">
        <v>135100</v>
      </c>
      <c r="C19" s="48">
        <v>20590</v>
      </c>
      <c r="D19" s="48">
        <v>0</v>
      </c>
      <c r="E19" s="48">
        <v>0</v>
      </c>
      <c r="F19" s="45">
        <f>B19+C19-D19-E19</f>
        <v>155690</v>
      </c>
    </row>
    <row ht="17.0" customHeight="1" x14ac:dyDescent="0.15" r="20" spans="1:6">
      <c r="A20" s="50" t="s">
        <v>2713</v>
      </c>
      <c r="B20" s="48">
        <v>0</v>
      </c>
      <c r="C20" s="48">
        <v>0</v>
      </c>
      <c r="D20" s="48">
        <v>0</v>
      </c>
      <c r="E20" s="48">
        <v>0</v>
      </c>
      <c r="F20" s="45">
        <f>B20+C20-D20-E20</f>
        <v>0</v>
      </c>
    </row>
  </sheetData>
  <mergeCells count="3">
    <mergeCell ref="A1:F1"/>
    <mergeCell ref="A2:F2"/>
    <mergeCell ref="A3:F3"/>
  </mergeCells>
  <phoneticPr fontId="0" type="noConversion"/>
  <printOptions gridLines="1"/>
  <pageMargins left="0.7499999887361302" right="0.7499999887361302" top="0.9999999849815069" bottom="0.9999999849815069" header="0.0" footer="0.0"/>
  <pageSetup paperSize="1"/>
  <headerFooter>
    <oddHeader>&amp;L&amp;C&amp;"宋体,常规"&amp;12&amp;A&amp;R</oddHeader>
    <oddFooter>&amp;L&amp;C&amp;"宋体,常规"&amp;12Page &amp;"宋体,常规"&amp;12&amp;P&amp;R</oddFooter>
  </headerFooter>
  <extLst>
    <ext uri="{2D9387EB-5337-4D45-933B-B4D357D02E09}">
      <gutter val="0.0" pos="0"/>
    </ext>
  </extLs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E20"/>
  <sheetViews>
    <sheetView showGridLines="0" showZeros="0" zoomScaleNormal="100" topLeftCell="A1" workbookViewId="0">
      <selection activeCell="A1" activeCellId="0" sqref="A1"/>
    </sheetView>
  </sheetViews>
  <sheetFormatPr defaultRowHeight="17.25" customHeight="1" defaultColWidth="9.0" x14ac:dyDescent="0.15"/>
  <cols>
    <col min="1" max="5" width="21.0" customWidth="1"/>
  </cols>
  <sheetData>
    <row ht="19.8" customHeight="1" x14ac:dyDescent="0.15" r="1" spans="1:5">
      <c r="A1" s="8"/>
      <c r="B1" s="8"/>
      <c r="C1" s="8"/>
      <c r="D1" s="8"/>
      <c r="E1" s="8"/>
    </row>
    <row ht="19.8" customHeight="1" x14ac:dyDescent="0.15" r="2" spans="1:5">
      <c r="A2" s="8"/>
      <c r="B2" s="8"/>
      <c r="C2" s="8"/>
      <c r="D2" s="8"/>
      <c r="E2" s="8"/>
    </row>
    <row ht="19.8" customHeight="1" x14ac:dyDescent="0.15" r="3" spans="1:5">
      <c r="A3" s="8"/>
      <c r="B3" s="8"/>
      <c r="C3" s="8"/>
      <c r="D3" s="8"/>
      <c r="E3" s="8"/>
    </row>
    <row ht="19.8" customHeight="1" x14ac:dyDescent="0.15" r="4" spans="1:5">
      <c r="A4" s="8"/>
      <c r="B4" s="8"/>
      <c r="C4" s="8"/>
      <c r="D4" s="8"/>
      <c r="E4" s="8"/>
    </row>
    <row ht="19.8" customHeight="1" x14ac:dyDescent="0.15" r="5" spans="1:5">
      <c r="A5" s="8"/>
      <c r="B5" s="8"/>
      <c r="C5" s="8"/>
      <c r="D5" s="8"/>
      <c r="E5" s="8"/>
    </row>
    <row ht="19.8" customHeight="1" x14ac:dyDescent="0.15" r="6" spans="1:5">
      <c r="A6" s="8"/>
      <c r="B6" s="8"/>
      <c r="C6" s="8"/>
      <c r="D6" s="8"/>
      <c r="E6" s="8"/>
    </row>
    <row ht="19.8" customHeight="1" x14ac:dyDescent="0.15" r="7" spans="1:5">
      <c r="A7" s="8"/>
      <c r="B7" s="8"/>
      <c r="C7" s="8"/>
      <c r="D7" s="8"/>
      <c r="E7" s="8"/>
    </row>
    <row ht="19.8" customHeight="1" x14ac:dyDescent="0.15" r="8" spans="1:5">
      <c r="A8" s="8"/>
      <c r="B8" s="8"/>
      <c r="C8" s="8"/>
      <c r="D8" s="8"/>
      <c r="E8" s="8"/>
    </row>
    <row ht="42.0" customHeight="1" x14ac:dyDescent="0.15" r="9" spans="1:5">
      <c r="A9" s="169" t="s">
        <v>86</v>
      </c>
    </row>
    <row ht="19.8" customHeight="1" x14ac:dyDescent="0.15" r="10" spans="1:5">
      <c r="A10" s="8"/>
      <c r="B10" s="8"/>
      <c r="C10" s="8"/>
      <c r="D10" s="8"/>
      <c r="E10" s="8"/>
    </row>
    <row ht="19.8" customHeight="1" x14ac:dyDescent="0.15" r="11" spans="1:5">
      <c r="A11" s="8"/>
      <c r="B11" s="8"/>
      <c r="C11" s="8"/>
      <c r="D11" s="8"/>
      <c r="E11" s="8"/>
    </row>
    <row ht="19.8" customHeight="1" x14ac:dyDescent="0.15" r="12" spans="1:5">
      <c r="A12" s="8"/>
      <c r="B12" s="8"/>
      <c r="C12" s="8"/>
      <c r="D12" s="8"/>
      <c r="E12" s="8"/>
    </row>
    <row ht="19.8" customHeight="1" x14ac:dyDescent="0.15" r="13" spans="1:5">
      <c r="A13" s="8"/>
      <c r="B13" s="8"/>
      <c r="C13" s="8"/>
      <c r="D13" s="8"/>
      <c r="E13" s="8"/>
    </row>
    <row ht="19.8" customHeight="1" x14ac:dyDescent="0.15" r="14" spans="1:5">
      <c r="A14" s="8"/>
      <c r="B14" s="8"/>
      <c r="C14" s="8"/>
      <c r="D14" s="8"/>
      <c r="E14" s="8"/>
    </row>
    <row ht="19.8" customHeight="1" x14ac:dyDescent="0.15" r="15" spans="1:5">
      <c r="A15" s="8"/>
      <c r="B15" s="8"/>
      <c r="C15" s="8"/>
      <c r="D15" s="8"/>
      <c r="E15" s="8"/>
    </row>
    <row ht="19.8" customHeight="1" x14ac:dyDescent="0.15" r="16" spans="1:5">
      <c r="A16" s="8"/>
      <c r="B16" s="8"/>
      <c r="C16" s="8"/>
      <c r="D16" s="8"/>
      <c r="E16" s="8"/>
    </row>
    <row ht="19.8" customHeight="1" x14ac:dyDescent="0.15" r="17" spans="1:5">
      <c r="A17" s="8"/>
      <c r="B17" s="8"/>
      <c r="C17" s="8"/>
      <c r="D17" s="8"/>
      <c r="E17" s="8"/>
    </row>
    <row ht="19.8" customHeight="1" x14ac:dyDescent="0.15" r="18" spans="1:5">
      <c r="A18" s="8"/>
      <c r="B18" s="8"/>
      <c r="C18" s="8"/>
      <c r="D18" s="8"/>
      <c r="E18" s="8"/>
    </row>
    <row ht="19.8" customHeight="1" x14ac:dyDescent="0.15" r="19" spans="1:5">
      <c r="A19" s="8"/>
      <c r="B19" s="8"/>
      <c r="C19" s="8"/>
      <c r="D19" s="8"/>
      <c r="E19" s="8"/>
    </row>
    <row ht="19.8" customHeight="1" x14ac:dyDescent="0.15" r="20" spans="1:5">
      <c r="A20" s="8"/>
      <c r="B20" s="8"/>
      <c r="C20" s="8"/>
      <c r="D20" s="8"/>
      <c r="E20" s="8"/>
    </row>
  </sheetData>
  <mergeCells count="1">
    <mergeCell ref="A9:E9"/>
  </mergeCells>
  <phoneticPr fontId="0" type="noConversion"/>
  <printOptions gridLines="1"/>
  <pageMargins left="0.7499999887361302" right="0.7499999887361302" top="0.9999999849815069" bottom="0.9999999849815069" header="0.0" footer="0.0"/>
  <pageSetup paperSize="1"/>
  <headerFooter>
    <oddHeader>&amp;L&amp;C&amp;"宋体,常规"&amp;12&amp;A&amp;R</oddHeader>
    <oddFooter>&amp;L&amp;C&amp;"宋体,常规"&amp;12Page &amp;"宋体,常规"&amp;12&amp;P&amp;R</oddFooter>
  </headerFooter>
  <extLst>
    <ext uri="{2D9387EB-5337-4D45-933B-B4D357D02E09}">
      <gutter val="0.0" pos="0"/>
    </ext>
  </extLs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H42"/>
  <sheetViews>
    <sheetView showGridLines="0" showZeros="0" zoomScaleNormal="100" topLeftCell="A1" workbookViewId="0">
      <selection activeCell="A1" activeCellId="0" sqref="A1:H1"/>
    </sheetView>
  </sheetViews>
  <sheetFormatPr defaultRowHeight="17.25" customHeight="1" defaultColWidth="9.0" x14ac:dyDescent="0.15"/>
  <cols>
    <col min="1" max="1" width="33.5" customWidth="1"/>
    <col min="2" max="4" width="16.75" customWidth="1"/>
    <col min="5" max="5" width="33.5" customWidth="1"/>
    <col min="6" max="8" width="16.75" customWidth="1"/>
  </cols>
  <sheetData>
    <row ht="36.75" customHeight="1" x14ac:dyDescent="0.15" r="1" spans="1:8">
      <c r="A1" s="119" t="s">
        <v>2714</v>
      </c>
    </row>
    <row ht="17.0" customHeight="1" x14ac:dyDescent="0.15" r="2" spans="1:8">
      <c r="A2" s="120" t="s">
        <v>84</v>
      </c>
    </row>
    <row ht="17.0" customHeight="1" x14ac:dyDescent="0.15" r="3" spans="1:8">
      <c r="A3" s="120" t="s">
        <v>771</v>
      </c>
    </row>
    <row ht="27.75" customHeight="1" x14ac:dyDescent="0.15" r="4" spans="1:8">
      <c r="A4" s="44" t="s">
        <v>2547</v>
      </c>
      <c r="B4" s="44" t="s">
        <v>1790</v>
      </c>
      <c r="C4" s="44" t="s">
        <v>99</v>
      </c>
      <c r="D4" s="44" t="s">
        <v>2715</v>
      </c>
      <c r="E4" s="44" t="s">
        <v>2547</v>
      </c>
      <c r="F4" s="44" t="s">
        <v>1790</v>
      </c>
      <c r="G4" s="44" t="s">
        <v>99</v>
      </c>
      <c r="H4" s="44" t="s">
        <v>2715</v>
      </c>
    </row>
    <row ht="17.0" customHeight="1" x14ac:dyDescent="0.15" r="5" spans="1:8">
      <c r="A5" s="46" t="s">
        <v>2716</v>
      </c>
      <c r="B5" s="45">
        <f>SUM(B6:B20)</f>
        <v>0</v>
      </c>
      <c r="C5" s="45">
        <f>SUM(C6:C20)</f>
        <v>0</v>
      </c>
      <c r="D5" s="45">
        <f>SUM(D6:D20)</f>
        <v>0</v>
      </c>
      <c r="E5" s="22" t="s">
        <v>2717</v>
      </c>
      <c r="F5" s="48">
        <v>0</v>
      </c>
      <c r="G5" s="48">
        <v>0</v>
      </c>
      <c r="H5" s="48">
        <v>0</v>
      </c>
    </row>
    <row ht="17.0" customHeight="1" x14ac:dyDescent="0.15" r="6" spans="1:8">
      <c r="A6" s="22" t="s">
        <v>2718</v>
      </c>
      <c r="B6" s="48">
        <v>0</v>
      </c>
      <c r="C6" s="48">
        <v>0</v>
      </c>
      <c r="D6" s="48">
        <v>0</v>
      </c>
      <c r="E6" s="22" t="s">
        <v>2719</v>
      </c>
      <c r="F6" s="48">
        <v>0</v>
      </c>
      <c r="G6" s="48">
        <v>0</v>
      </c>
      <c r="H6" s="48">
        <v>0</v>
      </c>
    </row>
    <row ht="17.0" customHeight="1" x14ac:dyDescent="0.15" r="7" spans="1:8">
      <c r="A7" s="22" t="s">
        <v>2720</v>
      </c>
      <c r="B7" s="48">
        <v>0</v>
      </c>
      <c r="C7" s="48">
        <v>0</v>
      </c>
      <c r="D7" s="48">
        <v>0</v>
      </c>
      <c r="E7" s="22" t="s">
        <v>2721</v>
      </c>
      <c r="F7" s="48">
        <v>0</v>
      </c>
      <c r="G7" s="48">
        <v>0</v>
      </c>
      <c r="H7" s="48">
        <v>0</v>
      </c>
    </row>
    <row ht="17.0" customHeight="1" x14ac:dyDescent="0.15" r="8" spans="1:8">
      <c r="A8" s="22" t="s">
        <v>2722</v>
      </c>
      <c r="B8" s="48">
        <v>0</v>
      </c>
      <c r="C8" s="48">
        <v>0</v>
      </c>
      <c r="D8" s="48">
        <v>0</v>
      </c>
      <c r="E8" s="22" t="s">
        <v>2723</v>
      </c>
      <c r="F8" s="48">
        <v>0</v>
      </c>
      <c r="G8" s="48">
        <v>0</v>
      </c>
      <c r="H8" s="48">
        <v>0</v>
      </c>
    </row>
    <row ht="17.0" customHeight="1" x14ac:dyDescent="0.15" r="9" spans="1:8">
      <c r="A9" s="22" t="s">
        <v>2724</v>
      </c>
      <c r="B9" s="48">
        <v>0</v>
      </c>
      <c r="C9" s="48">
        <v>0</v>
      </c>
      <c r="D9" s="48">
        <v>0</v>
      </c>
      <c r="E9" s="22" t="s">
        <v>2725</v>
      </c>
      <c r="F9" s="48">
        <v>0</v>
      </c>
      <c r="G9" s="48">
        <v>0</v>
      </c>
      <c r="H9" s="48">
        <v>0</v>
      </c>
    </row>
    <row ht="17.0" customHeight="1" x14ac:dyDescent="0.15" r="10" spans="1:8">
      <c r="A10" s="22" t="s">
        <v>2726</v>
      </c>
      <c r="B10" s="48">
        <v>0</v>
      </c>
      <c r="C10" s="48">
        <v>0</v>
      </c>
      <c r="D10" s="48">
        <v>0</v>
      </c>
      <c r="E10" s="22" t="s">
        <v>2727</v>
      </c>
      <c r="F10" s="48">
        <v>0</v>
      </c>
      <c r="G10" s="48">
        <v>0</v>
      </c>
      <c r="H10" s="48">
        <v>0</v>
      </c>
    </row>
    <row ht="17.0" customHeight="1" x14ac:dyDescent="0.15" r="11" spans="1:8">
      <c r="A11" s="22" t="s">
        <v>2728</v>
      </c>
      <c r="B11" s="48">
        <v>0</v>
      </c>
      <c r="C11" s="48">
        <v>0</v>
      </c>
      <c r="D11" s="48">
        <v>0</v>
      </c>
      <c r="E11" s="22" t="s">
        <v>2729</v>
      </c>
      <c r="F11" s="48">
        <v>0</v>
      </c>
      <c r="G11" s="48">
        <v>0</v>
      </c>
      <c r="H11" s="48">
        <v>0</v>
      </c>
    </row>
    <row ht="17.0" customHeight="1" x14ac:dyDescent="0.15" r="12" spans="1:8">
      <c r="A12" s="22" t="s">
        <v>2730</v>
      </c>
      <c r="B12" s="48">
        <v>0</v>
      </c>
      <c r="C12" s="48">
        <v>0</v>
      </c>
      <c r="D12" s="48">
        <v>0</v>
      </c>
      <c r="E12" s="22" t="s">
        <v>2731</v>
      </c>
      <c r="F12" s="48">
        <v>0</v>
      </c>
      <c r="G12" s="48">
        <v>0</v>
      </c>
      <c r="H12" s="48">
        <v>0</v>
      </c>
    </row>
    <row ht="17.0" customHeight="1" x14ac:dyDescent="0.15" r="13" spans="1:8">
      <c r="A13" s="22" t="s">
        <v>2732</v>
      </c>
      <c r="B13" s="48">
        <v>0</v>
      </c>
      <c r="C13" s="48">
        <v>0</v>
      </c>
      <c r="D13" s="48">
        <v>0</v>
      </c>
      <c r="E13" s="22" t="s">
        <v>2733</v>
      </c>
      <c r="F13" s="48">
        <v>0</v>
      </c>
      <c r="G13" s="48">
        <v>0</v>
      </c>
      <c r="H13" s="48">
        <v>0</v>
      </c>
    </row>
    <row ht="17.0" customHeight="1" x14ac:dyDescent="0.15" r="14" spans="1:8">
      <c r="A14" s="22" t="s">
        <v>2734</v>
      </c>
      <c r="B14" s="48">
        <v>0</v>
      </c>
      <c r="C14" s="48">
        <v>0</v>
      </c>
      <c r="D14" s="48">
        <v>0</v>
      </c>
      <c r="E14" s="22" t="s">
        <v>2735</v>
      </c>
      <c r="F14" s="48">
        <v>0</v>
      </c>
      <c r="G14" s="48">
        <v>0</v>
      </c>
      <c r="H14" s="48">
        <v>0</v>
      </c>
    </row>
    <row ht="17.0" customHeight="1" x14ac:dyDescent="0.15" r="15" spans="1:8">
      <c r="A15" s="22" t="s">
        <v>2736</v>
      </c>
      <c r="B15" s="48">
        <v>0</v>
      </c>
      <c r="C15" s="48">
        <v>0</v>
      </c>
      <c r="D15" s="48">
        <v>0</v>
      </c>
      <c r="E15" s="22" t="s">
        <v>2737</v>
      </c>
      <c r="F15" s="48">
        <v>0</v>
      </c>
      <c r="G15" s="48">
        <v>0</v>
      </c>
      <c r="H15" s="48">
        <v>0</v>
      </c>
    </row>
    <row ht="17.0" customHeight="1" x14ac:dyDescent="0.15" r="16" spans="1:8">
      <c r="A16" s="22" t="s">
        <v>2738</v>
      </c>
      <c r="B16" s="48">
        <v>0</v>
      </c>
      <c r="C16" s="48">
        <v>0</v>
      </c>
      <c r="D16" s="48">
        <v>0</v>
      </c>
      <c r="E16" s="22" t="s">
        <v>2739</v>
      </c>
      <c r="F16" s="48">
        <v>0</v>
      </c>
      <c r="G16" s="48">
        <v>0</v>
      </c>
      <c r="H16" s="48">
        <v>0</v>
      </c>
    </row>
    <row ht="17.0" customHeight="1" x14ac:dyDescent="0.15" r="17" spans="1:8">
      <c r="A17" s="22" t="s">
        <v>2740</v>
      </c>
      <c r="B17" s="48">
        <v>0</v>
      </c>
      <c r="C17" s="48">
        <v>0</v>
      </c>
      <c r="D17" s="48">
        <v>0</v>
      </c>
      <c r="E17" s="22" t="s">
        <v>2741</v>
      </c>
      <c r="F17" s="48">
        <v>0</v>
      </c>
      <c r="G17" s="48">
        <v>0</v>
      </c>
      <c r="H17" s="48">
        <v>0</v>
      </c>
    </row>
    <row ht="17.0" customHeight="1" x14ac:dyDescent="0.15" r="18" spans="1:8">
      <c r="A18" s="22" t="s">
        <v>2742</v>
      </c>
      <c r="B18" s="48">
        <v>0</v>
      </c>
      <c r="C18" s="48">
        <v>0</v>
      </c>
      <c r="D18" s="48">
        <v>0</v>
      </c>
      <c r="E18" s="22" t="s">
        <v>2743</v>
      </c>
      <c r="F18" s="48">
        <v>0</v>
      </c>
      <c r="G18" s="48">
        <v>0</v>
      </c>
      <c r="H18" s="48">
        <v>0</v>
      </c>
    </row>
    <row ht="17.0" customHeight="1" x14ac:dyDescent="0.15" r="19" spans="1:8">
      <c r="A19" s="22" t="s">
        <v>2744</v>
      </c>
      <c r="B19" s="48">
        <v>0</v>
      </c>
      <c r="C19" s="48">
        <v>0</v>
      </c>
      <c r="D19" s="48">
        <v>0</v>
      </c>
      <c r="E19" s="22" t="s">
        <v>2745</v>
      </c>
      <c r="F19" s="48">
        <v>0</v>
      </c>
      <c r="G19" s="48">
        <v>0</v>
      </c>
      <c r="H19" s="48">
        <v>0</v>
      </c>
    </row>
    <row ht="17.0" customHeight="1" x14ac:dyDescent="0.15" r="20" spans="1:8">
      <c r="A20" s="22" t="s">
        <v>2746</v>
      </c>
      <c r="B20" s="48">
        <v>0</v>
      </c>
      <c r="C20" s="48">
        <v>0</v>
      </c>
      <c r="D20" s="48">
        <v>0</v>
      </c>
      <c r="E20" s="22" t="s">
        <v>2747</v>
      </c>
      <c r="F20" s="48">
        <v>0</v>
      </c>
      <c r="G20" s="48">
        <v>0</v>
      </c>
      <c r="H20" s="48">
        <v>0</v>
      </c>
    </row>
    <row ht="17.0" customHeight="1" x14ac:dyDescent="0.15" r="21" spans="1:8">
      <c r="A21" s="46" t="s">
        <v>2748</v>
      </c>
      <c r="B21" s="45">
        <f>SUM(B22:B29)</f>
        <v>0</v>
      </c>
      <c r="C21" s="45">
        <f>SUM(C22:C29)</f>
        <v>0</v>
      </c>
      <c r="D21" s="45">
        <f>SUM(D22:D29)</f>
        <v>0</v>
      </c>
      <c r="E21" s="22" t="s">
        <v>2749</v>
      </c>
      <c r="F21" s="48">
        <v>0</v>
      </c>
      <c r="G21" s="48">
        <v>0</v>
      </c>
      <c r="H21" s="48">
        <v>0</v>
      </c>
    </row>
    <row ht="17.0" customHeight="1" x14ac:dyDescent="0.15" r="22" spans="1:8">
      <c r="A22" s="22" t="s">
        <v>2750</v>
      </c>
      <c r="B22" s="48">
        <v>0</v>
      </c>
      <c r="C22" s="48">
        <v>0</v>
      </c>
      <c r="D22" s="48">
        <v>0</v>
      </c>
      <c r="E22" s="22" t="s">
        <v>2751</v>
      </c>
      <c r="F22" s="48">
        <v>0</v>
      </c>
      <c r="G22" s="48">
        <v>0</v>
      </c>
      <c r="H22" s="48">
        <v>0</v>
      </c>
    </row>
    <row ht="17.0" customHeight="1" x14ac:dyDescent="0.15" r="23" spans="1:8">
      <c r="A23" s="22" t="s">
        <v>2752</v>
      </c>
      <c r="B23" s="48">
        <v>0</v>
      </c>
      <c r="C23" s="48">
        <v>0</v>
      </c>
      <c r="D23" s="48">
        <v>0</v>
      </c>
      <c r="E23" s="22" t="s">
        <v>2753</v>
      </c>
      <c r="F23" s="72">
        <v>0</v>
      </c>
      <c r="G23" s="48">
        <v>0</v>
      </c>
      <c r="H23" s="48">
        <v>0</v>
      </c>
    </row>
    <row ht="17.0" customHeight="1" x14ac:dyDescent="0.15" r="24" spans="1:8">
      <c r="A24" s="22" t="s">
        <v>2754</v>
      </c>
      <c r="B24" s="48">
        <v>0</v>
      </c>
      <c r="C24" s="48">
        <v>0</v>
      </c>
      <c r="D24" s="48">
        <v>0</v>
      </c>
      <c r="E24" s="30" t="s">
        <v>2755</v>
      </c>
      <c r="F24" s="48">
        <v>0</v>
      </c>
      <c r="G24" s="95">
        <v>0</v>
      </c>
      <c r="H24" s="48">
        <v>0</v>
      </c>
    </row>
    <row ht="17.0" customHeight="1" x14ac:dyDescent="0.15" r="25" spans="1:8">
      <c r="A25" s="22" t="s">
        <v>2756</v>
      </c>
      <c r="B25" s="48">
        <v>0</v>
      </c>
      <c r="C25" s="48">
        <v>0</v>
      </c>
      <c r="D25" s="48">
        <v>0</v>
      </c>
      <c r="E25" s="22" t="s">
        <v>2757</v>
      </c>
      <c r="F25" s="96">
        <v>0</v>
      </c>
      <c r="G25" s="48">
        <v>0</v>
      </c>
      <c r="H25" s="48">
        <v>0</v>
      </c>
    </row>
    <row ht="17.0" customHeight="1" x14ac:dyDescent="0.15" r="26" spans="1:8">
      <c r="A26" s="22" t="s">
        <v>2758</v>
      </c>
      <c r="B26" s="48">
        <v>0</v>
      </c>
      <c r="C26" s="48">
        <v>0</v>
      </c>
      <c r="D26" s="48">
        <v>0</v>
      </c>
      <c r="E26" s="22" t="s">
        <v>2759</v>
      </c>
      <c r="F26" s="48">
        <v>0</v>
      </c>
      <c r="G26" s="48">
        <v>0</v>
      </c>
      <c r="H26" s="48">
        <v>0</v>
      </c>
    </row>
    <row ht="17.25" customHeight="1" x14ac:dyDescent="0.15" r="27" spans="1:8">
      <c r="A27" s="22" t="s">
        <v>2760</v>
      </c>
      <c r="B27" s="48">
        <v>0</v>
      </c>
      <c r="C27" s="48">
        <v>0</v>
      </c>
      <c r="D27" s="48">
        <v>0</v>
      </c>
      <c r="E27" s="22" t="s">
        <v>2761</v>
      </c>
      <c r="F27" s="48">
        <v>0</v>
      </c>
      <c r="G27" s="48">
        <v>0</v>
      </c>
      <c r="H27" s="48">
        <v>0</v>
      </c>
    </row>
    <row ht="17.25" customHeight="1" x14ac:dyDescent="0.15" r="28" spans="1:8">
      <c r="A28" s="22" t="s">
        <v>2762</v>
      </c>
      <c r="B28" s="48">
        <v>0</v>
      </c>
      <c r="C28" s="48">
        <v>0</v>
      </c>
      <c r="D28" s="48">
        <v>0</v>
      </c>
      <c r="E28" s="22" t="s">
        <v>2763</v>
      </c>
      <c r="F28" s="48">
        <v>0</v>
      </c>
      <c r="G28" s="48">
        <v>0</v>
      </c>
      <c r="H28" s="48">
        <v>0</v>
      </c>
    </row>
    <row ht="17.25" customHeight="1" x14ac:dyDescent="0.15" r="29" spans="1:8">
      <c r="A29" s="22" t="s">
        <v>1977</v>
      </c>
      <c r="B29" s="48">
        <v>0</v>
      </c>
      <c r="C29" s="48">
        <v>0</v>
      </c>
      <c r="D29" s="48">
        <v>0</v>
      </c>
      <c r="E29" s="22" t="s">
        <v>2764</v>
      </c>
      <c r="F29" s="48">
        <v>0</v>
      </c>
      <c r="G29" s="48">
        <v>0</v>
      </c>
      <c r="H29" s="48">
        <v>0</v>
      </c>
    </row>
    <row ht="17.25" customHeight="1" x14ac:dyDescent="0.15" r="30" spans="1:8">
      <c r="A30" s="44" t="s">
        <v>100</v>
      </c>
      <c r="B30" s="45">
        <f>B5+B21</f>
        <v>0</v>
      </c>
      <c r="C30" s="45">
        <f>C5+C21</f>
        <v>0</v>
      </c>
      <c r="D30" s="45">
        <f>D5+D21</f>
        <v>0</v>
      </c>
      <c r="E30" s="44" t="s">
        <v>772</v>
      </c>
      <c r="F30" s="45">
        <f>SUM(F5:F29)</f>
        <v>0</v>
      </c>
      <c r="G30" s="45">
        <f>SUM(G5:G29)</f>
        <v>0</v>
      </c>
      <c r="H30" s="45">
        <f>SUM(H5:H29)</f>
        <v>0</v>
      </c>
    </row>
    <row ht="17.25" customHeight="1" x14ac:dyDescent="0.15" r="31" spans="1:8">
      <c r="A31" s="46" t="s">
        <v>1861</v>
      </c>
      <c r="B31" s="76"/>
      <c r="C31" s="48">
        <v>0</v>
      </c>
      <c r="D31" s="48">
        <v>0</v>
      </c>
      <c r="E31" s="46" t="s">
        <v>1979</v>
      </c>
      <c r="F31" s="76"/>
      <c r="G31" s="48">
        <v>0</v>
      </c>
      <c r="H31" s="48">
        <v>0</v>
      </c>
    </row>
    <row ht="17.25" customHeight="1" x14ac:dyDescent="0.15" r="32" spans="1:8">
      <c r="A32" s="46" t="s">
        <v>1984</v>
      </c>
      <c r="B32" s="76"/>
      <c r="C32" s="47">
        <v>0</v>
      </c>
      <c r="D32" s="47">
        <v>0</v>
      </c>
      <c r="E32" s="46"/>
      <c r="F32" s="75"/>
      <c r="G32" s="75"/>
      <c r="H32" s="75"/>
    </row>
    <row ht="17.25" customHeight="1" x14ac:dyDescent="0.15" r="33" spans="1:8">
      <c r="A33" s="46" t="s">
        <v>1985</v>
      </c>
      <c r="B33" s="76"/>
      <c r="C33" s="47">
        <v>0</v>
      </c>
      <c r="D33" s="47">
        <v>0</v>
      </c>
      <c r="E33" s="46"/>
      <c r="F33" s="75"/>
      <c r="G33" s="75"/>
      <c r="H33" s="75"/>
    </row>
    <row ht="17.0" customHeight="1" x14ac:dyDescent="0.15" r="34" spans="1:8">
      <c r="A34" s="46" t="s">
        <v>2092</v>
      </c>
      <c r="B34" s="76"/>
      <c r="C34" s="48">
        <v>0</v>
      </c>
      <c r="D34" s="48">
        <v>0</v>
      </c>
      <c r="E34" s="46" t="s">
        <v>1987</v>
      </c>
      <c r="F34" s="76"/>
      <c r="G34" s="48">
        <v>0</v>
      </c>
      <c r="H34" s="48">
        <v>0</v>
      </c>
    </row>
    <row ht="17.0" customHeight="1" x14ac:dyDescent="0.15" r="35" spans="1:8">
      <c r="A35" s="46" t="s">
        <v>2765</v>
      </c>
      <c r="B35" s="76"/>
      <c r="C35" s="48">
        <v>0</v>
      </c>
      <c r="D35" s="48">
        <v>0</v>
      </c>
      <c r="E35" s="46" t="s">
        <v>1992</v>
      </c>
      <c r="F35" s="76"/>
      <c r="G35" s="48">
        <v>0</v>
      </c>
      <c r="H35" s="48">
        <v>0</v>
      </c>
    </row>
    <row ht="17.0" customHeight="1" x14ac:dyDescent="0.15" r="36" spans="1:8">
      <c r="A36" s="46"/>
      <c r="B36" s="75"/>
      <c r="C36" s="75"/>
      <c r="D36" s="75"/>
      <c r="E36" s="46" t="s">
        <v>2016</v>
      </c>
      <c r="F36" s="76"/>
      <c r="G36" s="48">
        <v>0</v>
      </c>
      <c r="H36" s="48">
        <v>0</v>
      </c>
    </row>
    <row ht="17.0" customHeight="1" x14ac:dyDescent="0.15" r="37" spans="1:8">
      <c r="A37" s="46" t="s">
        <v>2021</v>
      </c>
      <c r="B37" s="76"/>
      <c r="C37" s="72">
        <v>0</v>
      </c>
      <c r="D37" s="48">
        <v>0</v>
      </c>
      <c r="E37" s="46" t="s">
        <v>2022</v>
      </c>
      <c r="F37" s="76"/>
      <c r="G37" s="48">
        <v>0</v>
      </c>
      <c r="H37" s="48">
        <v>0</v>
      </c>
    </row>
    <row ht="17.0" customHeight="1" x14ac:dyDescent="0.15" r="38" spans="1:8">
      <c r="A38" s="67" t="s">
        <v>2023</v>
      </c>
      <c r="B38" s="77"/>
      <c r="C38" s="48">
        <v>0</v>
      </c>
      <c r="D38" s="95">
        <v>0</v>
      </c>
      <c r="E38" s="97" t="s">
        <v>2024</v>
      </c>
      <c r="F38" s="76"/>
      <c r="G38" s="48">
        <v>0</v>
      </c>
      <c r="H38" s="48">
        <v>0</v>
      </c>
    </row>
    <row ht="17.0" customHeight="1" x14ac:dyDescent="0.15" r="39" spans="1:8">
      <c r="A39" s="46"/>
      <c r="B39" s="75"/>
      <c r="C39" s="98"/>
      <c r="D39" s="75"/>
      <c r="E39" s="46" t="s">
        <v>2061</v>
      </c>
      <c r="F39" s="76"/>
      <c r="G39" s="48">
        <v>0</v>
      </c>
      <c r="H39" s="48">
        <v>0</v>
      </c>
    </row>
    <row ht="17.0" customHeight="1" x14ac:dyDescent="0.15" r="40" spans="1:8">
      <c r="A40" s="46"/>
      <c r="B40" s="75"/>
      <c r="C40" s="75"/>
      <c r="D40" s="75"/>
      <c r="E40" s="46" t="s">
        <v>2062</v>
      </c>
      <c r="F40" s="76"/>
      <c r="G40" s="45">
        <f>C42-G30-G31-G34-G35-G36-G37-G38-G39</f>
        <v>0</v>
      </c>
      <c r="H40" s="45">
        <f>D42-H30-H31-H34-H35-H36-H37-H38-H39</f>
        <v>0</v>
      </c>
    </row>
    <row ht="17.0" customHeight="1" x14ac:dyDescent="0.15" r="41" spans="1:8">
      <c r="A41" s="46"/>
      <c r="B41" s="75"/>
      <c r="C41" s="75"/>
      <c r="D41" s="75"/>
      <c r="E41" s="22" t="s">
        <v>2766</v>
      </c>
      <c r="F41" s="76"/>
      <c r="G41" s="48">
        <v>0</v>
      </c>
      <c r="H41" s="48">
        <v>0</v>
      </c>
    </row>
    <row ht="17.0" customHeight="1" x14ac:dyDescent="0.15" r="42" spans="1:8">
      <c r="A42" s="44" t="s">
        <v>2065</v>
      </c>
      <c r="B42" s="76"/>
      <c r="C42" s="45">
        <f>SUM(C30:C35,C37:C38)</f>
        <v>0</v>
      </c>
      <c r="D42" s="45">
        <f>SUM(D30:D35,D37:D38)</f>
        <v>0</v>
      </c>
      <c r="E42" s="44" t="s">
        <v>2066</v>
      </c>
      <c r="F42" s="76"/>
      <c r="G42" s="45">
        <f>SUM(G30:G31,G34:G40)</f>
        <v>0</v>
      </c>
      <c r="H42" s="45">
        <f>SUM(H30:H31,H34:H40)</f>
        <v>0</v>
      </c>
    </row>
  </sheetData>
  <mergeCells count="3">
    <mergeCell ref="A1:H1"/>
    <mergeCell ref="A2:H2"/>
    <mergeCell ref="A3:H3"/>
  </mergeCells>
  <phoneticPr fontId="0" type="noConversion"/>
  <printOptions gridLines="1"/>
  <pageMargins left="0.7499999887361302" right="0.7499999887361302" top="0.9999999849815069" bottom="0.9999999849815069" header="0.0" footer="0.0"/>
  <pageSetup paperSize="1"/>
  <headerFooter>
    <oddHeader>&amp;L&amp;C&amp;"宋体,常规"&amp;12&amp;A&amp;R</oddHeader>
    <oddFooter>&amp;L&amp;C&amp;"宋体,常规"&amp;12Page &amp;"宋体,常规"&amp;12&amp;P&amp;R</oddFooter>
  </headerFooter>
  <extLst>
    <ext uri="{2D9387EB-5337-4D45-933B-B4D357D02E09}">
      <gutter val="0.0" pos="0"/>
    </ext>
  </extLst>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H22"/>
  <sheetViews>
    <sheetView showGridLines="0" showZeros="0" zoomScaleNormal="100" topLeftCell="A1" workbookViewId="0">
      <selection activeCell="A1" activeCellId="0" sqref="A1:H1"/>
    </sheetView>
  </sheetViews>
  <sheetFormatPr defaultRowHeight="15.75" customHeight="1" defaultColWidth="9.0" x14ac:dyDescent="0.15"/>
  <cols>
    <col min="1" max="1" width="33.25" customWidth="1"/>
    <col min="2" max="4" width="13.25" customWidth="1"/>
    <col min="5" max="5" width="33.75" customWidth="1"/>
    <col min="6" max="6" width="13.125" customWidth="1"/>
    <col min="7" max="8" width="13.25" customWidth="1"/>
  </cols>
  <sheetData>
    <row ht="36.0" customHeight="1" x14ac:dyDescent="0.15" r="1" spans="1:8">
      <c r="A1" s="119" t="s">
        <v>2767</v>
      </c>
    </row>
    <row ht="17.0" customHeight="1" x14ac:dyDescent="0.15" r="2" spans="1:8">
      <c r="A2" s="120" t="s">
        <v>87</v>
      </c>
    </row>
    <row ht="17.0" customHeight="1" x14ac:dyDescent="0.15" r="3" spans="1:8">
      <c r="A3" s="120" t="s">
        <v>771</v>
      </c>
    </row>
    <row s="86" customFormat="1" ht="34.5" customHeight="1" x14ac:dyDescent="0.15" r="4" spans="1:8">
      <c r="A4" s="44" t="s">
        <v>1859</v>
      </c>
      <c r="B4" s="44" t="s">
        <v>1790</v>
      </c>
      <c r="C4" s="44" t="s">
        <v>99</v>
      </c>
      <c r="D4" s="55" t="s">
        <v>2715</v>
      </c>
      <c r="E4" s="44" t="s">
        <v>1859</v>
      </c>
      <c r="F4" s="44" t="s">
        <v>1790</v>
      </c>
      <c r="G4" s="44" t="s">
        <v>99</v>
      </c>
      <c r="H4" s="55" t="s">
        <v>2715</v>
      </c>
    </row>
    <row ht="17.0" customHeight="1" x14ac:dyDescent="0.15" r="5" spans="1:8">
      <c r="A5" s="50" t="s">
        <v>2461</v>
      </c>
      <c r="B5" s="48">
        <v>0</v>
      </c>
      <c r="C5" s="48">
        <v>0</v>
      </c>
      <c r="D5" s="48">
        <v>0</v>
      </c>
      <c r="E5" s="50" t="s">
        <v>2462</v>
      </c>
      <c r="F5" s="48">
        <v>0</v>
      </c>
      <c r="G5" s="48">
        <v>0</v>
      </c>
      <c r="H5" s="48">
        <v>0</v>
      </c>
    </row>
    <row ht="17.0" customHeight="1" x14ac:dyDescent="0.15" r="6" spans="1:8">
      <c r="A6" s="50" t="s">
        <v>2464</v>
      </c>
      <c r="B6" s="48">
        <v>0</v>
      </c>
      <c r="C6" s="48">
        <v>0</v>
      </c>
      <c r="D6" s="48">
        <v>0</v>
      </c>
      <c r="E6" s="50" t="s">
        <v>2465</v>
      </c>
      <c r="F6" s="48">
        <v>0</v>
      </c>
      <c r="G6" s="48">
        <v>0</v>
      </c>
      <c r="H6" s="48">
        <v>0</v>
      </c>
    </row>
    <row ht="17.0" customHeight="1" x14ac:dyDescent="0.15" r="7" spans="1:8">
      <c r="A7" s="50" t="s">
        <v>2467</v>
      </c>
      <c r="B7" s="48">
        <v>0</v>
      </c>
      <c r="C7" s="48">
        <v>0</v>
      </c>
      <c r="D7" s="48">
        <v>0</v>
      </c>
      <c r="E7" s="50" t="s">
        <v>2468</v>
      </c>
      <c r="F7" s="48">
        <v>0</v>
      </c>
      <c r="G7" s="48">
        <v>0</v>
      </c>
      <c r="H7" s="48">
        <v>0</v>
      </c>
    </row>
    <row ht="17.0" customHeight="1" x14ac:dyDescent="0.15" r="8" spans="1:8">
      <c r="A8" s="50" t="s">
        <v>2470</v>
      </c>
      <c r="B8" s="48">
        <v>0</v>
      </c>
      <c r="C8" s="48">
        <v>0</v>
      </c>
      <c r="D8" s="48">
        <v>0</v>
      </c>
      <c r="E8" s="50" t="s">
        <v>2471</v>
      </c>
      <c r="F8" s="48">
        <v>0</v>
      </c>
      <c r="G8" s="48">
        <v>0</v>
      </c>
      <c r="H8" s="48">
        <v>0</v>
      </c>
    </row>
    <row ht="17.0" customHeight="1" x14ac:dyDescent="0.15" r="9" spans="1:8">
      <c r="A9" s="50" t="s">
        <v>2473</v>
      </c>
      <c r="B9" s="48">
        <v>0</v>
      </c>
      <c r="C9" s="48">
        <v>0</v>
      </c>
      <c r="D9" s="48">
        <v>0</v>
      </c>
      <c r="E9" s="50" t="s">
        <v>2474</v>
      </c>
      <c r="F9" s="48">
        <v>0</v>
      </c>
      <c r="G9" s="48">
        <v>0</v>
      </c>
      <c r="H9" s="48">
        <v>0</v>
      </c>
    </row>
    <row ht="17.0" customHeight="1" x14ac:dyDescent="0.15" r="10" spans="1:8">
      <c r="A10" s="50" t="s">
        <v>2488</v>
      </c>
      <c r="B10" s="48">
        <v>0</v>
      </c>
      <c r="C10" s="48">
        <v>0</v>
      </c>
      <c r="D10" s="48">
        <v>0</v>
      </c>
      <c r="E10" s="50" t="s">
        <v>2489</v>
      </c>
      <c r="F10" s="48">
        <v>0</v>
      </c>
      <c r="G10" s="48">
        <v>0</v>
      </c>
      <c r="H10" s="48">
        <v>0</v>
      </c>
    </row>
    <row ht="17.0" customHeight="1" x14ac:dyDescent="0.15" r="11" spans="1:8">
      <c r="A11" s="50" t="s">
        <v>2512</v>
      </c>
      <c r="B11" s="48">
        <v>0</v>
      </c>
      <c r="C11" s="48">
        <v>0</v>
      </c>
      <c r="D11" s="48">
        <v>0</v>
      </c>
      <c r="E11" s="50" t="s">
        <v>2513</v>
      </c>
      <c r="F11" s="48">
        <v>0</v>
      </c>
      <c r="G11" s="48">
        <v>0</v>
      </c>
      <c r="H11" s="48">
        <v>0</v>
      </c>
    </row>
    <row ht="17.0" customHeight="1" x14ac:dyDescent="0.15" r="12" spans="1:8">
      <c r="A12" s="50" t="s">
        <v>2768</v>
      </c>
      <c r="B12" s="48">
        <v>0</v>
      </c>
      <c r="C12" s="48">
        <v>0</v>
      </c>
      <c r="D12" s="48">
        <v>0</v>
      </c>
      <c r="E12" s="50" t="s">
        <v>2769</v>
      </c>
      <c r="F12" s="48">
        <v>0</v>
      </c>
      <c r="G12" s="48">
        <v>0</v>
      </c>
      <c r="H12" s="48">
        <v>0</v>
      </c>
    </row>
    <row ht="15.55" customHeight="1" x14ac:dyDescent="0.15" r="13" spans="1:8">
      <c r="A13" s="50"/>
      <c r="B13" s="64"/>
      <c r="C13" s="64"/>
      <c r="D13" s="64"/>
      <c r="E13" s="50" t="s">
        <v>2415</v>
      </c>
      <c r="F13" s="48">
        <v>0</v>
      </c>
      <c r="G13" s="48">
        <v>0</v>
      </c>
      <c r="H13" s="48">
        <v>0</v>
      </c>
    </row>
    <row ht="17.0" customHeight="1" x14ac:dyDescent="0.15" r="14" spans="1:8">
      <c r="A14" s="44" t="s">
        <v>2132</v>
      </c>
      <c r="B14" s="45">
        <f>SUM(B5,B6,B7,B8,B9,B10,B11,B12)</f>
        <v>0</v>
      </c>
      <c r="C14" s="45">
        <f>SUM(C5,C6,C7,C8,C9,C10,C11,C12)</f>
        <v>0</v>
      </c>
      <c r="D14" s="45">
        <f>SUM(D5,D6,D7,D8,D9,D10,D11,D12)</f>
        <v>0</v>
      </c>
      <c r="E14" s="44" t="s">
        <v>2203</v>
      </c>
      <c r="F14" s="45">
        <f>SUM(F5:F13)</f>
        <v>0</v>
      </c>
      <c r="G14" s="45">
        <f>SUM(G5:G13)</f>
        <v>0</v>
      </c>
      <c r="H14" s="45">
        <f>SUM(H5:H13)</f>
        <v>0</v>
      </c>
    </row>
    <row ht="17.0" customHeight="1" x14ac:dyDescent="0.15" r="15" spans="1:8">
      <c r="A15" s="49" t="s">
        <v>1861</v>
      </c>
      <c r="B15" s="99"/>
      <c r="C15" s="48">
        <v>0</v>
      </c>
      <c r="D15" s="48">
        <v>0</v>
      </c>
      <c r="E15" s="49" t="s">
        <v>1979</v>
      </c>
      <c r="F15" s="75"/>
      <c r="G15" s="48">
        <v>0</v>
      </c>
      <c r="H15" s="48">
        <v>0</v>
      </c>
    </row>
    <row ht="17.0" customHeight="1" x14ac:dyDescent="0.15" r="16" spans="1:8">
      <c r="A16" s="49" t="s">
        <v>2435</v>
      </c>
      <c r="B16" s="99"/>
      <c r="C16" s="47">
        <v>0</v>
      </c>
      <c r="D16" s="47">
        <v>0</v>
      </c>
      <c r="E16" s="50"/>
      <c r="F16" s="75"/>
      <c r="G16" s="75"/>
      <c r="H16" s="75"/>
    </row>
    <row ht="17.0" customHeight="1" x14ac:dyDescent="0.15" r="17" spans="1:8">
      <c r="A17" s="49" t="s">
        <v>1985</v>
      </c>
      <c r="B17" s="99"/>
      <c r="C17" s="66">
        <v>0</v>
      </c>
      <c r="D17" s="47">
        <v>0</v>
      </c>
      <c r="E17" s="50"/>
      <c r="F17" s="75"/>
      <c r="G17" s="75"/>
      <c r="H17" s="75"/>
    </row>
    <row ht="17.0" customHeight="1" x14ac:dyDescent="0.15" r="18" spans="1:8">
      <c r="A18" s="49" t="s">
        <v>2092</v>
      </c>
      <c r="B18" s="100"/>
      <c r="C18" s="48">
        <v>0</v>
      </c>
      <c r="D18" s="95">
        <v>0</v>
      </c>
      <c r="E18" s="49" t="s">
        <v>1987</v>
      </c>
      <c r="F18" s="75"/>
      <c r="G18" s="48">
        <v>0</v>
      </c>
      <c r="H18" s="48">
        <v>0</v>
      </c>
    </row>
    <row ht="17.0" customHeight="1" x14ac:dyDescent="0.15" r="19" spans="1:8">
      <c r="A19" s="49" t="s">
        <v>2765</v>
      </c>
      <c r="B19" s="99"/>
      <c r="C19" s="96">
        <v>0</v>
      </c>
      <c r="D19" s="48">
        <v>0</v>
      </c>
      <c r="E19" s="49" t="s">
        <v>1992</v>
      </c>
      <c r="F19" s="75"/>
      <c r="G19" s="48">
        <v>0</v>
      </c>
      <c r="H19" s="48">
        <v>0</v>
      </c>
    </row>
    <row ht="17.0" customHeight="1" x14ac:dyDescent="0.15" r="20" spans="1:8">
      <c r="A20" s="50"/>
      <c r="B20" s="75"/>
      <c r="C20" s="75"/>
      <c r="D20" s="75"/>
      <c r="E20" s="49" t="s">
        <v>2438</v>
      </c>
      <c r="F20" s="75"/>
      <c r="G20" s="48">
        <v>0</v>
      </c>
      <c r="H20" s="48">
        <v>0</v>
      </c>
    </row>
    <row ht="17.0" customHeight="1" x14ac:dyDescent="0.15" r="21" spans="1:8">
      <c r="A21" s="50"/>
      <c r="B21" s="75"/>
      <c r="C21" s="75"/>
      <c r="D21" s="75"/>
      <c r="E21" s="49" t="s">
        <v>2062</v>
      </c>
      <c r="F21" s="75"/>
      <c r="G21" s="45">
        <f>C22-G14-G15-G18-G19-G20</f>
        <v>0</v>
      </c>
      <c r="H21" s="45">
        <f>D22-H14-H15-H18-H19-H20</f>
        <v>0</v>
      </c>
    </row>
    <row ht="17.0" customHeight="1" x14ac:dyDescent="0.15" r="22" spans="1:8">
      <c r="A22" s="44" t="s">
        <v>2065</v>
      </c>
      <c r="B22" s="99"/>
      <c r="C22" s="45">
        <f>SUM(C14:C15,C16:C19)</f>
        <v>0</v>
      </c>
      <c r="D22" s="45">
        <f>SUM(D14:D15,D16:D19)</f>
        <v>0</v>
      </c>
      <c r="E22" s="44" t="s">
        <v>2066</v>
      </c>
      <c r="F22" s="75"/>
      <c r="G22" s="45">
        <f>SUM(G14:G15,G18:G21)</f>
        <v>0</v>
      </c>
      <c r="H22" s="45">
        <f>SUM(H14:H15,H18:H21)</f>
        <v>0</v>
      </c>
    </row>
  </sheetData>
  <mergeCells count="3">
    <mergeCell ref="A1:H1"/>
    <mergeCell ref="A2:H2"/>
    <mergeCell ref="A3:H3"/>
  </mergeCells>
  <phoneticPr fontId="0" type="noConversion"/>
  <printOptions gridLines="1"/>
  <pageMargins left="0.7499999887361302" right="0.7499999887361302" top="0.9999999849815069" bottom="0.9999999849815069" header="0.0" footer="0.0"/>
  <pageSetup paperSize="1"/>
  <headerFooter>
    <oddHeader>&amp;L&amp;C&amp;"宋体,常规"&amp;12&amp;A&amp;R</oddHeader>
    <oddFooter>&amp;L&amp;C&amp;"宋体,常规"&amp;12Page &amp;"宋体,常规"&amp;12&amp;P&amp;R</oddFooter>
  </headerFooter>
  <extLst>
    <ext uri="{2D9387EB-5337-4D45-933B-B4D357D02E09}">
      <gutter val="0.0" pos="0"/>
    </ext>
  </extLst>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H15"/>
  <sheetViews>
    <sheetView showGridLines="0" showZeros="0" zoomScaleNormal="100" topLeftCell="A1" workbookViewId="0">
      <selection activeCell="A1" activeCellId="0" sqref="A1:H1"/>
    </sheetView>
  </sheetViews>
  <sheetFormatPr defaultRowHeight="15.75" customHeight="1" defaultColWidth="9.0" x14ac:dyDescent="0.15"/>
  <cols>
    <col min="1" max="1" width="33.375" customWidth="1"/>
    <col min="2" max="4" width="16.625" customWidth="1"/>
    <col min="5" max="5" width="31.625" customWidth="1"/>
    <col min="6" max="8" width="17.0" customWidth="1"/>
  </cols>
  <sheetData>
    <row ht="37.5" customHeight="1" x14ac:dyDescent="0.15" r="1" spans="1:8">
      <c r="A1" s="119" t="s">
        <v>2770</v>
      </c>
    </row>
    <row ht="17.0" customHeight="1" x14ac:dyDescent="0.15" r="2" spans="1:8">
      <c r="A2" s="120" t="s">
        <v>89</v>
      </c>
    </row>
    <row ht="17.0" customHeight="1" x14ac:dyDescent="0.15" r="3" spans="1:8">
      <c r="A3" s="120" t="s">
        <v>771</v>
      </c>
    </row>
    <row ht="34.5" customHeight="1" x14ac:dyDescent="0.15" r="4" spans="1:8">
      <c r="A4" s="44" t="s">
        <v>2547</v>
      </c>
      <c r="B4" s="44" t="s">
        <v>1790</v>
      </c>
      <c r="C4" s="44" t="s">
        <v>99</v>
      </c>
      <c r="D4" s="55" t="s">
        <v>2715</v>
      </c>
      <c r="E4" s="44" t="s">
        <v>2547</v>
      </c>
      <c r="F4" s="44" t="s">
        <v>1790</v>
      </c>
      <c r="G4" s="44" t="s">
        <v>99</v>
      </c>
      <c r="H4" s="55" t="s">
        <v>2715</v>
      </c>
    </row>
    <row ht="17.0" customHeight="1" x14ac:dyDescent="0.15" r="5" spans="1:8">
      <c r="A5" s="50" t="s">
        <v>2771</v>
      </c>
      <c r="B5" s="48">
        <v>0</v>
      </c>
      <c r="C5" s="48">
        <v>0</v>
      </c>
      <c r="D5" s="48">
        <v>0</v>
      </c>
      <c r="E5" s="50" t="s">
        <v>2772</v>
      </c>
      <c r="F5" s="48">
        <v>0</v>
      </c>
      <c r="G5" s="48">
        <v>0</v>
      </c>
      <c r="H5" s="48">
        <v>0</v>
      </c>
    </row>
    <row ht="17.0" customHeight="1" x14ac:dyDescent="0.15" r="6" spans="1:8">
      <c r="A6" s="50" t="s">
        <v>2773</v>
      </c>
      <c r="B6" s="48">
        <v>0</v>
      </c>
      <c r="C6" s="48">
        <v>0</v>
      </c>
      <c r="D6" s="48">
        <v>0</v>
      </c>
      <c r="E6" s="50" t="s">
        <v>2774</v>
      </c>
      <c r="F6" s="48">
        <v>0</v>
      </c>
      <c r="G6" s="48">
        <v>0</v>
      </c>
      <c r="H6" s="48">
        <v>0</v>
      </c>
    </row>
    <row ht="17.0" customHeight="1" x14ac:dyDescent="0.15" r="7" spans="1:8">
      <c r="A7" s="50" t="s">
        <v>2775</v>
      </c>
      <c r="B7" s="48">
        <v>0</v>
      </c>
      <c r="C7" s="48">
        <v>0</v>
      </c>
      <c r="D7" s="48">
        <v>0</v>
      </c>
      <c r="E7" s="50" t="s">
        <v>2776</v>
      </c>
      <c r="F7" s="48">
        <v>0</v>
      </c>
      <c r="G7" s="48">
        <v>0</v>
      </c>
      <c r="H7" s="48">
        <v>0</v>
      </c>
    </row>
    <row ht="17.0" customHeight="1" x14ac:dyDescent="0.15" r="8" spans="1:8">
      <c r="A8" s="50" t="s">
        <v>2777</v>
      </c>
      <c r="B8" s="48">
        <v>0</v>
      </c>
      <c r="C8" s="48">
        <v>0</v>
      </c>
      <c r="D8" s="48">
        <v>0</v>
      </c>
      <c r="E8" s="50" t="s">
        <v>2778</v>
      </c>
      <c r="F8" s="48">
        <v>0</v>
      </c>
      <c r="G8" s="48">
        <v>0</v>
      </c>
      <c r="H8" s="48">
        <v>0</v>
      </c>
    </row>
    <row ht="17.0" customHeight="1" x14ac:dyDescent="0.15" r="9" spans="1:8">
      <c r="A9" s="50" t="s">
        <v>2779</v>
      </c>
      <c r="B9" s="48">
        <v>0</v>
      </c>
      <c r="C9" s="48">
        <v>0</v>
      </c>
      <c r="D9" s="48">
        <v>0</v>
      </c>
      <c r="E9" s="50"/>
      <c r="F9" s="64"/>
      <c r="G9" s="64"/>
      <c r="H9" s="64"/>
    </row>
    <row ht="17.0" customHeight="1" x14ac:dyDescent="0.15" r="10" spans="1:8">
      <c r="A10" s="44" t="s">
        <v>2576</v>
      </c>
      <c r="B10" s="45">
        <f>SUM(B5:B9)</f>
        <v>0</v>
      </c>
      <c r="C10" s="45">
        <f>SUM(C5:C9)</f>
        <v>0</v>
      </c>
      <c r="D10" s="45">
        <f>SUM(D5:D9)</f>
        <v>0</v>
      </c>
      <c r="E10" s="44" t="s">
        <v>2577</v>
      </c>
      <c r="F10" s="45">
        <f>SUM(F5:F8)</f>
        <v>0</v>
      </c>
      <c r="G10" s="45">
        <f>SUM(G5:G8)</f>
        <v>0</v>
      </c>
      <c r="H10" s="45">
        <f>SUM(H5:H8)</f>
        <v>0</v>
      </c>
    </row>
    <row ht="17.0" customHeight="1" x14ac:dyDescent="0.15" r="11" spans="1:8">
      <c r="A11" s="49" t="s">
        <v>1861</v>
      </c>
      <c r="B11" s="75"/>
      <c r="C11" s="48">
        <v>0</v>
      </c>
      <c r="D11" s="48">
        <v>0</v>
      </c>
      <c r="E11" s="49" t="s">
        <v>1979</v>
      </c>
      <c r="F11" s="75"/>
      <c r="G11" s="48">
        <v>0</v>
      </c>
      <c r="H11" s="48">
        <v>0</v>
      </c>
    </row>
    <row ht="17.0" customHeight="1" x14ac:dyDescent="0.15" r="12" spans="1:8">
      <c r="A12" s="49" t="s">
        <v>1985</v>
      </c>
      <c r="B12" s="75"/>
      <c r="C12" s="47">
        <v>0</v>
      </c>
      <c r="D12" s="47">
        <v>0</v>
      </c>
      <c r="E12" s="50"/>
      <c r="F12" s="75"/>
      <c r="G12" s="75"/>
      <c r="H12" s="75"/>
    </row>
    <row ht="17.0" customHeight="1" x14ac:dyDescent="0.15" r="13" spans="1:8">
      <c r="A13" s="50"/>
      <c r="B13" s="75"/>
      <c r="C13" s="75"/>
      <c r="D13" s="75"/>
      <c r="E13" s="49" t="s">
        <v>1987</v>
      </c>
      <c r="F13" s="75"/>
      <c r="G13" s="48">
        <v>0</v>
      </c>
      <c r="H13" s="101">
        <v>0</v>
      </c>
    </row>
    <row ht="17.0" customHeight="1" x14ac:dyDescent="0.15" r="14" spans="1:8">
      <c r="A14" s="50"/>
      <c r="B14" s="75"/>
      <c r="C14" s="75"/>
      <c r="D14" s="75"/>
      <c r="E14" s="49" t="s">
        <v>2062</v>
      </c>
      <c r="F14" s="75"/>
      <c r="G14" s="45">
        <f>C15-G10-G11-G13</f>
        <v>0</v>
      </c>
      <c r="H14" s="102">
        <f>D15-H10-H13-H11</f>
        <v>0</v>
      </c>
    </row>
    <row ht="17.0" customHeight="1" x14ac:dyDescent="0.15" r="15" spans="1:8">
      <c r="A15" s="44" t="s">
        <v>2065</v>
      </c>
      <c r="B15" s="75"/>
      <c r="C15" s="45">
        <f>C10+C11+C12</f>
        <v>0</v>
      </c>
      <c r="D15" s="45">
        <f>D10+D11+D12</f>
        <v>0</v>
      </c>
      <c r="E15" s="44" t="s">
        <v>2066</v>
      </c>
      <c r="F15" s="75"/>
      <c r="G15" s="45">
        <f>G10+G13+G14+G11</f>
        <v>0</v>
      </c>
      <c r="H15" s="102">
        <f>H10+H13+H14+H11</f>
        <v>0</v>
      </c>
    </row>
  </sheetData>
  <mergeCells count="3">
    <mergeCell ref="A1:H1"/>
    <mergeCell ref="A2:H2"/>
    <mergeCell ref="A3:H3"/>
  </mergeCells>
  <phoneticPr fontId="0" type="noConversion"/>
  <printOptions gridLines="1"/>
  <pageMargins left="0.7499999887361302" right="0.7499999887361302" top="0.9999999849815069" bottom="0.9999999849815069" header="0.0" footer="0.0"/>
  <pageSetup paperSize="1"/>
  <headerFooter>
    <oddHeader>&amp;L&amp;C&amp;"宋体,常规"&amp;12&amp;A&amp;R</oddHeader>
    <oddFooter>&amp;L&amp;C&amp;"宋体,常规"&amp;12Page &amp;"宋体,常规"&amp;12&amp;P&amp;R</oddFooter>
  </headerFooter>
  <extLst>
    <ext uri="{2D9387EB-5337-4D45-933B-B4D357D02E09}">
      <gutter val="0.0" pos="0"/>
    </ext>
  </extLs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AD29"/>
  <sheetViews>
    <sheetView showGridLines="0" showZeros="0" zoomScaleNormal="100" topLeftCell="A1" workbookViewId="0">
      <selection activeCell="A1" activeCellId="0" sqref="A1:AD1"/>
    </sheetView>
  </sheetViews>
  <sheetFormatPr defaultRowHeight="15.75" customHeight="1" defaultColWidth="9.0" x14ac:dyDescent="0.15"/>
  <cols>
    <col min="1" max="1" width="34.125" customWidth="1"/>
    <col min="2" max="3" width="13.25" customWidth="1"/>
    <col min="4" max="7" width="12.875" customWidth="1"/>
    <col min="8" max="27" width="13.25" customWidth="1"/>
    <col min="28" max="28" width="13.5" customWidth="1"/>
    <col min="29" max="30" width="13.25" customWidth="1"/>
  </cols>
  <sheetData>
    <row ht="36.75" customHeight="1" x14ac:dyDescent="0.15" r="1" spans="1:30">
      <c r="A1" s="119" t="s">
        <v>2780</v>
      </c>
    </row>
    <row ht="17.0" customHeight="1" x14ac:dyDescent="0.15" r="2" spans="1:30">
      <c r="A2" s="120" t="s">
        <v>91</v>
      </c>
    </row>
    <row ht="17.0" customHeight="1" x14ac:dyDescent="0.15" r="3" spans="1:30">
      <c r="A3" s="120" t="s">
        <v>2781</v>
      </c>
    </row>
    <row s="26" customFormat="1" ht="17.0" customHeight="1" x14ac:dyDescent="0.15" r="4" spans="1:30">
      <c r="A4" s="171" t="s">
        <v>2547</v>
      </c>
      <c r="B4" s="171" t="s">
        <v>2782</v>
      </c>
      <c r="C4" s="177"/>
      <c r="D4" s="171" t="s">
        <v>2783</v>
      </c>
      <c r="E4" s="171"/>
      <c r="F4" s="171"/>
      <c r="G4" s="171"/>
      <c r="H4" s="171"/>
      <c r="I4" s="171"/>
      <c r="J4" s="171"/>
      <c r="K4" s="171"/>
      <c r="L4" s="171"/>
      <c r="M4" s="171"/>
      <c r="N4" s="171"/>
      <c r="O4" s="171"/>
      <c r="P4" s="171"/>
      <c r="Q4" s="171"/>
      <c r="R4" s="171"/>
      <c r="S4" s="171"/>
      <c r="T4" s="171"/>
      <c r="U4" s="171"/>
      <c r="V4" s="171"/>
      <c r="W4" s="171"/>
      <c r="X4" s="171"/>
      <c r="Y4" s="171"/>
      <c r="Z4" s="179" t="s">
        <v>2784</v>
      </c>
      <c r="AA4" s="171"/>
      <c r="AB4" s="171"/>
      <c r="AC4" s="171" t="s">
        <v>2785</v>
      </c>
      <c r="AD4" s="171" t="s">
        <v>2786</v>
      </c>
    </row>
    <row s="26" customFormat="1" ht="17.0" customHeight="1" x14ac:dyDescent="0.15" r="5" spans="1:30">
      <c r="A5" s="171"/>
      <c r="B5" s="171"/>
      <c r="C5" s="177"/>
      <c r="D5" s="178" t="s">
        <v>2787</v>
      </c>
      <c r="E5" s="178"/>
      <c r="F5" s="178"/>
      <c r="G5" s="178"/>
      <c r="H5" s="181" t="s">
        <v>2788</v>
      </c>
      <c r="I5" s="178"/>
      <c r="J5" s="178"/>
      <c r="K5" s="178"/>
      <c r="L5" s="178"/>
      <c r="M5" s="178"/>
      <c r="N5" s="178"/>
      <c r="O5" s="178" t="s">
        <v>2789</v>
      </c>
      <c r="P5" s="178"/>
      <c r="Q5" s="178"/>
      <c r="R5" s="178"/>
      <c r="S5" s="178"/>
      <c r="T5" s="178"/>
      <c r="U5" s="178"/>
      <c r="V5" s="178" t="s">
        <v>2790</v>
      </c>
      <c r="W5" s="178"/>
      <c r="X5" s="178"/>
      <c r="Y5" s="178"/>
      <c r="Z5" s="171"/>
      <c r="AA5" s="171"/>
      <c r="AB5" s="171"/>
      <c r="AC5" s="171"/>
      <c r="AD5" s="171"/>
    </row>
    <row s="26" customFormat="1" ht="17.0" customHeight="1" x14ac:dyDescent="0.15" r="6" spans="1:30">
      <c r="A6" s="171"/>
      <c r="B6" s="171" t="s">
        <v>2791</v>
      </c>
      <c r="C6" s="171" t="s">
        <v>2792</v>
      </c>
      <c r="D6" s="178" t="s">
        <v>2660</v>
      </c>
      <c r="E6" s="178" t="s">
        <v>2793</v>
      </c>
      <c r="F6" s="178" t="s">
        <v>2794</v>
      </c>
      <c r="G6" s="178" t="s">
        <v>2795</v>
      </c>
      <c r="H6" s="171" t="s">
        <v>2660</v>
      </c>
      <c r="I6" s="171" t="s">
        <v>2793</v>
      </c>
      <c r="J6" s="171"/>
      <c r="K6" s="171"/>
      <c r="L6" s="171"/>
      <c r="M6" s="171" t="s">
        <v>2794</v>
      </c>
      <c r="N6" s="171" t="s">
        <v>2795</v>
      </c>
      <c r="O6" s="171" t="s">
        <v>2660</v>
      </c>
      <c r="P6" s="171" t="s">
        <v>2793</v>
      </c>
      <c r="Q6" s="171"/>
      <c r="R6" s="171"/>
      <c r="S6" s="171"/>
      <c r="T6" s="171" t="s">
        <v>2794</v>
      </c>
      <c r="U6" s="171" t="s">
        <v>2795</v>
      </c>
      <c r="V6" s="171" t="s">
        <v>2660</v>
      </c>
      <c r="W6" s="171" t="s">
        <v>2793</v>
      </c>
      <c r="X6" s="171" t="s">
        <v>2794</v>
      </c>
      <c r="Y6" s="171" t="s">
        <v>2795</v>
      </c>
      <c r="Z6" s="171" t="s">
        <v>2660</v>
      </c>
      <c r="AA6" s="180" t="s">
        <v>2796</v>
      </c>
      <c r="AB6" s="180"/>
      <c r="AC6" s="171"/>
      <c r="AD6" s="171"/>
    </row>
    <row ht="33.75" customHeight="1" x14ac:dyDescent="0.15" r="7" spans="1:30">
      <c r="A7" s="171"/>
      <c r="B7" s="171"/>
      <c r="C7" s="171"/>
      <c r="D7" s="171"/>
      <c r="E7" s="171"/>
      <c r="F7" s="171"/>
      <c r="G7" s="171"/>
      <c r="H7" s="171"/>
      <c r="I7" s="21" t="s">
        <v>2071</v>
      </c>
      <c r="J7" s="21" t="s">
        <v>2797</v>
      </c>
      <c r="K7" s="107" t="s">
        <v>2798</v>
      </c>
      <c r="L7" s="107" t="s">
        <v>2799</v>
      </c>
      <c r="M7" s="171"/>
      <c r="N7" s="171"/>
      <c r="O7" s="171"/>
      <c r="P7" s="21" t="s">
        <v>2071</v>
      </c>
      <c r="Q7" s="21" t="s">
        <v>2797</v>
      </c>
      <c r="R7" s="107" t="s">
        <v>2798</v>
      </c>
      <c r="S7" s="21" t="s">
        <v>2799</v>
      </c>
      <c r="T7" s="171"/>
      <c r="U7" s="171"/>
      <c r="V7" s="171"/>
      <c r="W7" s="171"/>
      <c r="X7" s="171"/>
      <c r="Y7" s="171"/>
      <c r="Z7" s="171"/>
      <c r="AA7" s="107" t="s">
        <v>2788</v>
      </c>
      <c r="AB7" s="107" t="s">
        <v>2789</v>
      </c>
      <c r="AC7" s="171"/>
      <c r="AD7" s="171"/>
    </row>
    <row ht="15.55" customHeight="1" x14ac:dyDescent="0.15" r="8" spans="1:30">
      <c r="A8" s="44" t="s">
        <v>2800</v>
      </c>
      <c r="B8" s="45">
        <f>SUM(B9:B29)</f>
        <v>172</v>
      </c>
      <c r="C8" s="45">
        <f>SUM(C9:C29)</f>
        <v>165</v>
      </c>
      <c r="D8" s="45">
        <f>SUM(D9:D29)</f>
        <v>6589</v>
      </c>
      <c r="E8" s="45">
        <f>SUM(E9:E29)</f>
        <v>6578</v>
      </c>
      <c r="F8" s="45">
        <f>SUM(F9:F29)</f>
        <v>11</v>
      </c>
      <c r="G8" s="45">
        <f>SUM(G9:G29)</f>
        <v>0</v>
      </c>
      <c r="H8" s="45">
        <f>SUM(H9:H29)</f>
        <v>6358</v>
      </c>
      <c r="I8" s="45">
        <f>SUM(I9:I29)</f>
        <v>6347</v>
      </c>
      <c r="J8" s="45">
        <f>SUM(J9:J29)</f>
        <v>1102</v>
      </c>
      <c r="K8" s="45">
        <f>SUM(K9:K29)</f>
        <v>59</v>
      </c>
      <c r="L8" s="45">
        <f>SUM(L9:L29)</f>
        <v>5186</v>
      </c>
      <c r="M8" s="45">
        <f>SUM(M9:M29)</f>
        <v>11</v>
      </c>
      <c r="N8" s="45">
        <f>SUM(N9:N29)</f>
        <v>0</v>
      </c>
      <c r="O8" s="45">
        <f>SUM(O9:O29)</f>
        <v>0</v>
      </c>
      <c r="P8" s="45">
        <f>SUM(P9:P29)</f>
        <v>0</v>
      </c>
      <c r="Q8" s="45">
        <f>SUM(Q9:Q29)</f>
        <v>0</v>
      </c>
      <c r="R8" s="45">
        <f>SUM(R9:R29)</f>
        <v>0</v>
      </c>
      <c r="S8" s="45">
        <f>SUM(S9:S29)</f>
        <v>0</v>
      </c>
      <c r="T8" s="45">
        <f>SUM(T9:T29)</f>
        <v>0</v>
      </c>
      <c r="U8" s="45">
        <f>SUM(U9:U29)</f>
        <v>0</v>
      </c>
      <c r="V8" s="45">
        <f>SUM(V9:V29)</f>
        <v>231</v>
      </c>
      <c r="W8" s="45">
        <f>SUM(W9:W29)</f>
        <v>231</v>
      </c>
      <c r="X8" s="45">
        <f>SUM(X9:X29)</f>
        <v>0</v>
      </c>
      <c r="Y8" s="45">
        <f>SUM(Y9:Y29)</f>
        <v>0</v>
      </c>
      <c r="Z8" s="45">
        <f>SUM(Z9:Z29)</f>
        <v>1231</v>
      </c>
      <c r="AA8" s="45">
        <f>SUM(AA9:AA29)</f>
        <v>1215</v>
      </c>
      <c r="AB8" s="45">
        <f>SUM(AB9:AB29)</f>
        <v>0</v>
      </c>
      <c r="AC8" s="45">
        <f>SUM(AC9:AC29)</f>
        <v>25505</v>
      </c>
      <c r="AD8" s="45">
        <f>SUM(AD9:AD29)</f>
        <v>356</v>
      </c>
    </row>
    <row ht="17.0" customHeight="1" x14ac:dyDescent="0.15" r="9" spans="1:30">
      <c r="A9" s="50" t="s">
        <v>773</v>
      </c>
      <c r="B9" s="48">
        <v>51</v>
      </c>
      <c r="C9" s="48">
        <v>49</v>
      </c>
      <c r="D9" s="45">
        <f>SUM(E9:G9)</f>
        <v>1586</v>
      </c>
      <c r="E9" s="45">
        <f>SUM(I9+P9+W9)</f>
        <v>1586</v>
      </c>
      <c r="F9" s="45">
        <f>SUM(M9+T9+X9)</f>
        <v>0</v>
      </c>
      <c r="G9" s="45">
        <f>SUM(N9+U9+Y9)</f>
        <v>0</v>
      </c>
      <c r="H9" s="45">
        <f>SUM(I9,M9:N9)</f>
        <v>1586</v>
      </c>
      <c r="I9" s="45">
        <f>SUM(J9:L9)</f>
        <v>1586</v>
      </c>
      <c r="J9" s="48">
        <v>731</v>
      </c>
      <c r="K9" s="48">
        <v>22</v>
      </c>
      <c r="L9" s="48">
        <v>833</v>
      </c>
      <c r="M9" s="48">
        <v>0</v>
      </c>
      <c r="N9" s="48">
        <v>0</v>
      </c>
      <c r="O9" s="108">
        <f>SUM(P9,T9,U9)</f>
        <v>0</v>
      </c>
      <c r="P9" s="45">
        <f>SUM(Q9:S9)</f>
        <v>0</v>
      </c>
      <c r="Q9" s="48">
        <v>0</v>
      </c>
      <c r="R9" s="48">
        <v>0</v>
      </c>
      <c r="S9" s="48">
        <v>0</v>
      </c>
      <c r="T9" s="48">
        <v>0</v>
      </c>
      <c r="U9" s="48">
        <v>0</v>
      </c>
      <c r="V9" s="45">
        <f>SUM(W9:Y9)</f>
        <v>0</v>
      </c>
      <c r="W9" s="48">
        <v>0</v>
      </c>
      <c r="X9" s="48">
        <v>0</v>
      </c>
      <c r="Y9" s="48">
        <v>0</v>
      </c>
      <c r="Z9" s="48">
        <v>5</v>
      </c>
      <c r="AA9" s="48">
        <v>5</v>
      </c>
      <c r="AB9" s="48">
        <v>0</v>
      </c>
      <c r="AC9" s="48">
        <v>0</v>
      </c>
      <c r="AD9" s="48">
        <v>125</v>
      </c>
    </row>
    <row ht="17.0" customHeight="1" x14ac:dyDescent="0.15" r="10" spans="1:30">
      <c r="A10" s="50" t="s">
        <v>902</v>
      </c>
      <c r="B10" s="48">
        <v>0</v>
      </c>
      <c r="C10" s="48">
        <v>0</v>
      </c>
      <c r="D10" s="45">
        <f>SUM(E10:G10)</f>
        <v>0</v>
      </c>
      <c r="E10" s="45">
        <f>SUM(I10+P10+W10)</f>
        <v>0</v>
      </c>
      <c r="F10" s="45">
        <f>SUM(M10+T10+X10)</f>
        <v>0</v>
      </c>
      <c r="G10" s="45">
        <f>SUM(N10+U10+Y10)</f>
        <v>0</v>
      </c>
      <c r="H10" s="45">
        <f>SUM(I10,M10:N10)</f>
        <v>0</v>
      </c>
      <c r="I10" s="45">
        <f>SUM(J10:L10)</f>
        <v>0</v>
      </c>
      <c r="J10" s="48">
        <v>0</v>
      </c>
      <c r="K10" s="48">
        <v>0</v>
      </c>
      <c r="L10" s="48">
        <v>0</v>
      </c>
      <c r="M10" s="48">
        <v>0</v>
      </c>
      <c r="N10" s="48">
        <v>0</v>
      </c>
      <c r="O10" s="108">
        <f>SUM(P10,T10,U10)</f>
        <v>0</v>
      </c>
      <c r="P10" s="45">
        <f>SUM(Q10:S10)</f>
        <v>0</v>
      </c>
      <c r="Q10" s="48">
        <v>0</v>
      </c>
      <c r="R10" s="48">
        <v>0</v>
      </c>
      <c r="S10" s="48">
        <v>0</v>
      </c>
      <c r="T10" s="48">
        <v>0</v>
      </c>
      <c r="U10" s="48">
        <v>0</v>
      </c>
      <c r="V10" s="45">
        <f>SUM(W10:Y10)</f>
        <v>0</v>
      </c>
      <c r="W10" s="48">
        <v>0</v>
      </c>
      <c r="X10" s="48">
        <v>0</v>
      </c>
      <c r="Y10" s="48">
        <v>0</v>
      </c>
      <c r="Z10" s="48">
        <v>0</v>
      </c>
      <c r="AA10" s="48">
        <v>0</v>
      </c>
      <c r="AB10" s="48">
        <v>0</v>
      </c>
      <c r="AC10" s="48">
        <v>0</v>
      </c>
      <c r="AD10" s="48">
        <v>0</v>
      </c>
    </row>
    <row ht="17.0" customHeight="1" x14ac:dyDescent="0.15" r="11" spans="1:30">
      <c r="A11" s="50" t="s">
        <v>952</v>
      </c>
      <c r="B11" s="48">
        <v>3</v>
      </c>
      <c r="C11" s="48">
        <v>3</v>
      </c>
      <c r="D11" s="45">
        <f>SUM(E11:G11)</f>
        <v>433</v>
      </c>
      <c r="E11" s="45">
        <f>SUM(I11+P11+W11)</f>
        <v>433</v>
      </c>
      <c r="F11" s="45">
        <f>SUM(M11+T11+X11)</f>
        <v>0</v>
      </c>
      <c r="G11" s="45">
        <f>SUM(N11+U11+Y11)</f>
        <v>0</v>
      </c>
      <c r="H11" s="45">
        <f>SUM(I11,M11:N11)</f>
        <v>433</v>
      </c>
      <c r="I11" s="45">
        <f>SUM(J11:L11)</f>
        <v>433</v>
      </c>
      <c r="J11" s="48">
        <v>192</v>
      </c>
      <c r="K11" s="48">
        <v>0</v>
      </c>
      <c r="L11" s="48">
        <v>241</v>
      </c>
      <c r="M11" s="48">
        <v>0</v>
      </c>
      <c r="N11" s="48">
        <v>0</v>
      </c>
      <c r="O11" s="108">
        <f>SUM(P11,T11,U11)</f>
        <v>0</v>
      </c>
      <c r="P11" s="45">
        <f>SUM(Q11:S11)</f>
        <v>0</v>
      </c>
      <c r="Q11" s="48">
        <v>0</v>
      </c>
      <c r="R11" s="48">
        <v>0</v>
      </c>
      <c r="S11" s="48">
        <v>0</v>
      </c>
      <c r="T11" s="48">
        <v>0</v>
      </c>
      <c r="U11" s="48">
        <v>0</v>
      </c>
      <c r="V11" s="45">
        <f>SUM(W11:Y11)</f>
        <v>0</v>
      </c>
      <c r="W11" s="48">
        <v>0</v>
      </c>
      <c r="X11" s="48">
        <v>0</v>
      </c>
      <c r="Y11" s="48">
        <v>0</v>
      </c>
      <c r="Z11" s="48">
        <v>446</v>
      </c>
      <c r="AA11" s="48">
        <v>430</v>
      </c>
      <c r="AB11" s="48">
        <v>0</v>
      </c>
      <c r="AC11" s="48">
        <v>0</v>
      </c>
      <c r="AD11" s="48">
        <v>18</v>
      </c>
    </row>
    <row ht="17.0" customHeight="1" x14ac:dyDescent="0.15" r="12" spans="1:30">
      <c r="A12" s="50" t="s">
        <v>1003</v>
      </c>
      <c r="B12" s="48">
        <v>49</v>
      </c>
      <c r="C12" s="48">
        <v>49</v>
      </c>
      <c r="D12" s="45">
        <f>SUM(E12:G12)</f>
        <v>2553</v>
      </c>
      <c r="E12" s="45">
        <f>SUM(I12+P12+W12)</f>
        <v>2553</v>
      </c>
      <c r="F12" s="45">
        <f>SUM(M12+T12+X12)</f>
        <v>0</v>
      </c>
      <c r="G12" s="45">
        <f>SUM(N12+U12+Y12)</f>
        <v>0</v>
      </c>
      <c r="H12" s="45">
        <f>SUM(I12,M12:N12)</f>
        <v>2553</v>
      </c>
      <c r="I12" s="45">
        <f>SUM(J12:L12)</f>
        <v>2553</v>
      </c>
      <c r="J12" s="48">
        <v>19</v>
      </c>
      <c r="K12" s="48">
        <v>0</v>
      </c>
      <c r="L12" s="48">
        <v>2534</v>
      </c>
      <c r="M12" s="48">
        <v>0</v>
      </c>
      <c r="N12" s="48">
        <v>0</v>
      </c>
      <c r="O12" s="108">
        <f>SUM(P12,T12,U12)</f>
        <v>0</v>
      </c>
      <c r="P12" s="45">
        <f>SUM(Q12:S12)</f>
        <v>0</v>
      </c>
      <c r="Q12" s="48">
        <v>0</v>
      </c>
      <c r="R12" s="48">
        <v>0</v>
      </c>
      <c r="S12" s="48">
        <v>0</v>
      </c>
      <c r="T12" s="48">
        <v>0</v>
      </c>
      <c r="U12" s="48">
        <v>0</v>
      </c>
      <c r="V12" s="45">
        <f>SUM(W12:Y12)</f>
        <v>0</v>
      </c>
      <c r="W12" s="48">
        <v>0</v>
      </c>
      <c r="X12" s="48">
        <v>0</v>
      </c>
      <c r="Y12" s="48">
        <v>0</v>
      </c>
      <c r="Z12" s="48">
        <v>780</v>
      </c>
      <c r="AA12" s="48">
        <v>780</v>
      </c>
      <c r="AB12" s="48">
        <v>0</v>
      </c>
      <c r="AC12" s="48">
        <v>25505</v>
      </c>
      <c r="AD12" s="48">
        <v>207</v>
      </c>
    </row>
    <row ht="17.0" customHeight="1" x14ac:dyDescent="0.15" r="13" spans="1:30">
      <c r="A13" s="50" t="s">
        <v>1052</v>
      </c>
      <c r="B13" s="48">
        <v>1</v>
      </c>
      <c r="C13" s="48">
        <v>1</v>
      </c>
      <c r="D13" s="45">
        <f>SUM(E13:G13)</f>
        <v>5</v>
      </c>
      <c r="E13" s="45">
        <f>SUM(I13+P13+W13)</f>
        <v>5</v>
      </c>
      <c r="F13" s="45">
        <f>SUM(M13+T13+X13)</f>
        <v>0</v>
      </c>
      <c r="G13" s="45">
        <f>SUM(N13+U13+Y13)</f>
        <v>0</v>
      </c>
      <c r="H13" s="45">
        <f>SUM(I13,M13:N13)</f>
        <v>5</v>
      </c>
      <c r="I13" s="45">
        <f>SUM(J13:L13)</f>
        <v>5</v>
      </c>
      <c r="J13" s="48">
        <v>0</v>
      </c>
      <c r="K13" s="48">
        <v>5</v>
      </c>
      <c r="L13" s="48">
        <v>0</v>
      </c>
      <c r="M13" s="48">
        <v>0</v>
      </c>
      <c r="N13" s="48">
        <v>0</v>
      </c>
      <c r="O13" s="108">
        <f>SUM(P13,T13,U13)</f>
        <v>0</v>
      </c>
      <c r="P13" s="45">
        <f>SUM(Q13:S13)</f>
        <v>0</v>
      </c>
      <c r="Q13" s="48">
        <v>0</v>
      </c>
      <c r="R13" s="48">
        <v>0</v>
      </c>
      <c r="S13" s="48">
        <v>0</v>
      </c>
      <c r="T13" s="48">
        <v>0</v>
      </c>
      <c r="U13" s="48">
        <v>0</v>
      </c>
      <c r="V13" s="45">
        <f>SUM(W13:Y13)</f>
        <v>0</v>
      </c>
      <c r="W13" s="48">
        <v>0</v>
      </c>
      <c r="X13" s="48">
        <v>0</v>
      </c>
      <c r="Y13" s="48">
        <v>0</v>
      </c>
      <c r="Z13" s="48">
        <v>0</v>
      </c>
      <c r="AA13" s="48">
        <v>0</v>
      </c>
      <c r="AB13" s="48">
        <v>0</v>
      </c>
      <c r="AC13" s="48">
        <v>0</v>
      </c>
      <c r="AD13" s="48">
        <v>0</v>
      </c>
    </row>
    <row ht="17.0" customHeight="1" x14ac:dyDescent="0.15" r="14" spans="1:30">
      <c r="A14" s="50" t="s">
        <v>1101</v>
      </c>
      <c r="B14" s="48">
        <v>4</v>
      </c>
      <c r="C14" s="48">
        <v>4</v>
      </c>
      <c r="D14" s="45">
        <f>SUM(E14:G14)</f>
        <v>129</v>
      </c>
      <c r="E14" s="45">
        <f>SUM(I14+P14+W14)</f>
        <v>129</v>
      </c>
      <c r="F14" s="45">
        <f>SUM(M14+T14+X14)</f>
        <v>0</v>
      </c>
      <c r="G14" s="45">
        <f>SUM(N14+U14+Y14)</f>
        <v>0</v>
      </c>
      <c r="H14" s="45">
        <f>SUM(I14,M14:N14)</f>
        <v>121</v>
      </c>
      <c r="I14" s="45">
        <f>SUM(J14:L14)</f>
        <v>121</v>
      </c>
      <c r="J14" s="48">
        <v>14</v>
      </c>
      <c r="K14" s="48">
        <v>0</v>
      </c>
      <c r="L14" s="48">
        <v>107</v>
      </c>
      <c r="M14" s="48">
        <v>0</v>
      </c>
      <c r="N14" s="48">
        <v>0</v>
      </c>
      <c r="O14" s="108">
        <f>SUM(P14,T14,U14)</f>
        <v>0</v>
      </c>
      <c r="P14" s="45">
        <f>SUM(Q14:S14)</f>
        <v>0</v>
      </c>
      <c r="Q14" s="48">
        <v>0</v>
      </c>
      <c r="R14" s="48">
        <v>0</v>
      </c>
      <c r="S14" s="48">
        <v>0</v>
      </c>
      <c r="T14" s="48">
        <v>0</v>
      </c>
      <c r="U14" s="48">
        <v>0</v>
      </c>
      <c r="V14" s="45">
        <f>SUM(W14:Y14)</f>
        <v>8</v>
      </c>
      <c r="W14" s="48">
        <v>8</v>
      </c>
      <c r="X14" s="48">
        <v>0</v>
      </c>
      <c r="Y14" s="48">
        <v>0</v>
      </c>
      <c r="Z14" s="48">
        <v>0</v>
      </c>
      <c r="AA14" s="48">
        <v>0</v>
      </c>
      <c r="AB14" s="48">
        <v>0</v>
      </c>
      <c r="AC14" s="48">
        <v>0</v>
      </c>
      <c r="AD14" s="48">
        <v>0</v>
      </c>
    </row>
    <row ht="17.0" customHeight="1" x14ac:dyDescent="0.15" r="15" spans="1:30">
      <c r="A15" s="50" t="s">
        <v>1143</v>
      </c>
      <c r="B15" s="48">
        <v>8</v>
      </c>
      <c r="C15" s="48">
        <v>5</v>
      </c>
      <c r="D15" s="45">
        <f>SUM(E15:G15)</f>
        <v>161</v>
      </c>
      <c r="E15" s="45">
        <f>SUM(I15+P15+W15)</f>
        <v>150</v>
      </c>
      <c r="F15" s="45">
        <f>SUM(M15+T15+X15)</f>
        <v>11</v>
      </c>
      <c r="G15" s="45">
        <f>SUM(N15+U15+Y15)</f>
        <v>0</v>
      </c>
      <c r="H15" s="45">
        <f>SUM(I15,M15:N15)</f>
        <v>119</v>
      </c>
      <c r="I15" s="45">
        <f>SUM(J15:L15)</f>
        <v>108</v>
      </c>
      <c r="J15" s="48">
        <v>31</v>
      </c>
      <c r="K15" s="48">
        <v>0</v>
      </c>
      <c r="L15" s="48">
        <v>77</v>
      </c>
      <c r="M15" s="48">
        <v>11</v>
      </c>
      <c r="N15" s="48">
        <v>0</v>
      </c>
      <c r="O15" s="108">
        <f>SUM(P15,T15,U15)</f>
        <v>0</v>
      </c>
      <c r="P15" s="45">
        <f>SUM(Q15:S15)</f>
        <v>0</v>
      </c>
      <c r="Q15" s="48">
        <v>0</v>
      </c>
      <c r="R15" s="48">
        <v>0</v>
      </c>
      <c r="S15" s="48">
        <v>0</v>
      </c>
      <c r="T15" s="48">
        <v>0</v>
      </c>
      <c r="U15" s="48">
        <v>0</v>
      </c>
      <c r="V15" s="45">
        <f>SUM(W15:Y15)</f>
        <v>42</v>
      </c>
      <c r="W15" s="48">
        <v>42</v>
      </c>
      <c r="X15" s="48">
        <v>0</v>
      </c>
      <c r="Y15" s="48">
        <v>0</v>
      </c>
      <c r="Z15" s="48">
        <v>0</v>
      </c>
      <c r="AA15" s="48">
        <v>0</v>
      </c>
      <c r="AB15" s="48">
        <v>0</v>
      </c>
      <c r="AC15" s="48">
        <v>0</v>
      </c>
      <c r="AD15" s="48">
        <v>0</v>
      </c>
    </row>
    <row ht="17.0" customHeight="1" x14ac:dyDescent="0.15" r="16" spans="1:30">
      <c r="A16" s="50" t="s">
        <v>1252</v>
      </c>
      <c r="B16" s="48">
        <v>33</v>
      </c>
      <c r="C16" s="48">
        <v>33</v>
      </c>
      <c r="D16" s="45">
        <f>SUM(E16:G16)</f>
        <v>875</v>
      </c>
      <c r="E16" s="45">
        <f>SUM(I16+P16+W16)</f>
        <v>875</v>
      </c>
      <c r="F16" s="45">
        <f>SUM(M16+T16+X16)</f>
        <v>0</v>
      </c>
      <c r="G16" s="45">
        <f>SUM(N16+U16+Y16)</f>
        <v>0</v>
      </c>
      <c r="H16" s="45">
        <f>SUM(I16,M16:N16)</f>
        <v>875</v>
      </c>
      <c r="I16" s="45">
        <f>SUM(J16:L16)</f>
        <v>875</v>
      </c>
      <c r="J16" s="48">
        <v>19</v>
      </c>
      <c r="K16" s="48">
        <v>0</v>
      </c>
      <c r="L16" s="48">
        <v>856</v>
      </c>
      <c r="M16" s="48">
        <v>0</v>
      </c>
      <c r="N16" s="48">
        <v>0</v>
      </c>
      <c r="O16" s="108">
        <f>SUM(P16,T16,U16)</f>
        <v>0</v>
      </c>
      <c r="P16" s="45">
        <f>SUM(Q16:S16)</f>
        <v>0</v>
      </c>
      <c r="Q16" s="48">
        <v>0</v>
      </c>
      <c r="R16" s="48">
        <v>0</v>
      </c>
      <c r="S16" s="48">
        <v>0</v>
      </c>
      <c r="T16" s="48">
        <v>0</v>
      </c>
      <c r="U16" s="48">
        <v>0</v>
      </c>
      <c r="V16" s="45">
        <f>SUM(W16:Y16)</f>
        <v>0</v>
      </c>
      <c r="W16" s="48">
        <v>0</v>
      </c>
      <c r="X16" s="48">
        <v>0</v>
      </c>
      <c r="Y16" s="48">
        <v>0</v>
      </c>
      <c r="Z16" s="48">
        <v>0</v>
      </c>
      <c r="AA16" s="48">
        <v>0</v>
      </c>
      <c r="AB16" s="48">
        <v>0</v>
      </c>
      <c r="AC16" s="48">
        <v>0</v>
      </c>
      <c r="AD16" s="48">
        <v>0</v>
      </c>
    </row>
    <row ht="17.0" customHeight="1" x14ac:dyDescent="0.15" r="17" spans="1:30">
      <c r="A17" s="50" t="s">
        <v>1317</v>
      </c>
      <c r="B17" s="48">
        <v>0</v>
      </c>
      <c r="C17" s="48">
        <v>0</v>
      </c>
      <c r="D17" s="45">
        <f>SUM(E17:G17)</f>
        <v>0</v>
      </c>
      <c r="E17" s="45">
        <f>SUM(I17+P17+W17)</f>
        <v>0</v>
      </c>
      <c r="F17" s="45">
        <f>SUM(M17+T17+X17)</f>
        <v>0</v>
      </c>
      <c r="G17" s="45">
        <f>SUM(N17+U17+Y17)</f>
        <v>0</v>
      </c>
      <c r="H17" s="45">
        <f>SUM(I17,M17:N17)</f>
        <v>0</v>
      </c>
      <c r="I17" s="45">
        <f>SUM(J17:L17)</f>
        <v>0</v>
      </c>
      <c r="J17" s="48">
        <v>0</v>
      </c>
      <c r="K17" s="48">
        <v>0</v>
      </c>
      <c r="L17" s="48">
        <v>0</v>
      </c>
      <c r="M17" s="48">
        <v>0</v>
      </c>
      <c r="N17" s="48">
        <v>0</v>
      </c>
      <c r="O17" s="108">
        <f>SUM(P17,T17,U17)</f>
        <v>0</v>
      </c>
      <c r="P17" s="45">
        <f>SUM(Q17:S17)</f>
        <v>0</v>
      </c>
      <c r="Q17" s="48">
        <v>0</v>
      </c>
      <c r="R17" s="48">
        <v>0</v>
      </c>
      <c r="S17" s="48">
        <v>0</v>
      </c>
      <c r="T17" s="48">
        <v>0</v>
      </c>
      <c r="U17" s="48">
        <v>0</v>
      </c>
      <c r="V17" s="45">
        <f>SUM(W17:Y17)</f>
        <v>0</v>
      </c>
      <c r="W17" s="48">
        <v>0</v>
      </c>
      <c r="X17" s="48">
        <v>0</v>
      </c>
      <c r="Y17" s="48">
        <v>0</v>
      </c>
      <c r="Z17" s="48">
        <v>0</v>
      </c>
      <c r="AA17" s="48">
        <v>0</v>
      </c>
      <c r="AB17" s="48">
        <v>0</v>
      </c>
      <c r="AC17" s="48">
        <v>0</v>
      </c>
      <c r="AD17" s="48">
        <v>0</v>
      </c>
    </row>
    <row ht="17.0" customHeight="1" x14ac:dyDescent="0.15" r="18" spans="1:30">
      <c r="A18" s="50" t="s">
        <v>1386</v>
      </c>
      <c r="B18" s="48">
        <v>3</v>
      </c>
      <c r="C18" s="48">
        <v>3</v>
      </c>
      <c r="D18" s="45">
        <f>SUM(E18:G18)</f>
        <v>209</v>
      </c>
      <c r="E18" s="45">
        <f>SUM(I18+P18+W18)</f>
        <v>209</v>
      </c>
      <c r="F18" s="45">
        <f>SUM(M18+T18+X18)</f>
        <v>0</v>
      </c>
      <c r="G18" s="45">
        <f>SUM(N18+U18+Y18)</f>
        <v>0</v>
      </c>
      <c r="H18" s="45">
        <f>SUM(I18,M18:N18)</f>
        <v>112</v>
      </c>
      <c r="I18" s="45">
        <f>SUM(J18:L18)</f>
        <v>112</v>
      </c>
      <c r="J18" s="48">
        <v>7</v>
      </c>
      <c r="K18" s="48">
        <v>0</v>
      </c>
      <c r="L18" s="48">
        <v>105</v>
      </c>
      <c r="M18" s="48">
        <v>0</v>
      </c>
      <c r="N18" s="48">
        <v>0</v>
      </c>
      <c r="O18" s="108">
        <f>SUM(P18,T18,U18)</f>
        <v>0</v>
      </c>
      <c r="P18" s="45">
        <f>SUM(Q18:S18)</f>
        <v>0</v>
      </c>
      <c r="Q18" s="48">
        <v>0</v>
      </c>
      <c r="R18" s="48">
        <v>0</v>
      </c>
      <c r="S18" s="48">
        <v>0</v>
      </c>
      <c r="T18" s="48">
        <v>0</v>
      </c>
      <c r="U18" s="48">
        <v>0</v>
      </c>
      <c r="V18" s="45">
        <f>SUM(W18:Y18)</f>
        <v>97</v>
      </c>
      <c r="W18" s="48">
        <v>97</v>
      </c>
      <c r="X18" s="48">
        <v>0</v>
      </c>
      <c r="Y18" s="48">
        <v>0</v>
      </c>
      <c r="Z18" s="48">
        <v>0</v>
      </c>
      <c r="AA18" s="48">
        <v>0</v>
      </c>
      <c r="AB18" s="48">
        <v>0</v>
      </c>
      <c r="AC18" s="48">
        <v>0</v>
      </c>
      <c r="AD18" s="48">
        <v>3</v>
      </c>
    </row>
    <row ht="17.0" customHeight="1" x14ac:dyDescent="0.15" r="19" spans="1:30">
      <c r="A19" s="50" t="s">
        <v>1406</v>
      </c>
      <c r="B19" s="48">
        <v>6</v>
      </c>
      <c r="C19" s="48">
        <v>6</v>
      </c>
      <c r="D19" s="45">
        <f>SUM(E19:G19)</f>
        <v>329</v>
      </c>
      <c r="E19" s="45">
        <f>SUM(I19+P19+W19)</f>
        <v>329</v>
      </c>
      <c r="F19" s="45">
        <f>SUM(M19+T19+X19)</f>
        <v>0</v>
      </c>
      <c r="G19" s="45">
        <f>SUM(N19+U19+Y19)</f>
        <v>0</v>
      </c>
      <c r="H19" s="45">
        <f>SUM(I19,M19:N19)</f>
        <v>309</v>
      </c>
      <c r="I19" s="45">
        <f>SUM(J19:L19)</f>
        <v>309</v>
      </c>
      <c r="J19" s="48">
        <v>52</v>
      </c>
      <c r="K19" s="48">
        <v>19</v>
      </c>
      <c r="L19" s="48">
        <v>238</v>
      </c>
      <c r="M19" s="48">
        <v>0</v>
      </c>
      <c r="N19" s="48">
        <v>0</v>
      </c>
      <c r="O19" s="108">
        <f>SUM(P19,T19,U19)</f>
        <v>0</v>
      </c>
      <c r="P19" s="45">
        <f>SUM(Q19:S19)</f>
        <v>0</v>
      </c>
      <c r="Q19" s="48">
        <v>0</v>
      </c>
      <c r="R19" s="48">
        <v>0</v>
      </c>
      <c r="S19" s="48">
        <v>0</v>
      </c>
      <c r="T19" s="48">
        <v>0</v>
      </c>
      <c r="U19" s="48">
        <v>0</v>
      </c>
      <c r="V19" s="45">
        <f>SUM(W19:Y19)</f>
        <v>20</v>
      </c>
      <c r="W19" s="48">
        <v>20</v>
      </c>
      <c r="X19" s="48">
        <v>0</v>
      </c>
      <c r="Y19" s="48">
        <v>0</v>
      </c>
      <c r="Z19" s="48">
        <v>0</v>
      </c>
      <c r="AA19" s="48">
        <v>0</v>
      </c>
      <c r="AB19" s="48">
        <v>0</v>
      </c>
      <c r="AC19" s="48">
        <v>0</v>
      </c>
      <c r="AD19" s="48">
        <v>0</v>
      </c>
    </row>
    <row ht="17.0" customHeight="1" x14ac:dyDescent="0.15" r="20" spans="1:30">
      <c r="A20" s="50" t="s">
        <v>1497</v>
      </c>
      <c r="B20" s="48">
        <v>3</v>
      </c>
      <c r="C20" s="48">
        <v>3</v>
      </c>
      <c r="D20" s="45">
        <f>SUM(E20:G20)</f>
        <v>105</v>
      </c>
      <c r="E20" s="45">
        <f>SUM(I20+P20+W20)</f>
        <v>105</v>
      </c>
      <c r="F20" s="45">
        <f>SUM(M20+T20+X20)</f>
        <v>0</v>
      </c>
      <c r="G20" s="45">
        <f>SUM(N20+U20+Y20)</f>
        <v>0</v>
      </c>
      <c r="H20" s="45">
        <f>SUM(I20,M20:N20)</f>
        <v>57</v>
      </c>
      <c r="I20" s="45">
        <f>SUM(J20:L20)</f>
        <v>57</v>
      </c>
      <c r="J20" s="48">
        <v>12</v>
      </c>
      <c r="K20" s="48">
        <v>0</v>
      </c>
      <c r="L20" s="48">
        <v>45</v>
      </c>
      <c r="M20" s="48">
        <v>0</v>
      </c>
      <c r="N20" s="48">
        <v>0</v>
      </c>
      <c r="O20" s="108">
        <f>SUM(P20,T20,U20)</f>
        <v>0</v>
      </c>
      <c r="P20" s="45">
        <f>SUM(Q20:S20)</f>
        <v>0</v>
      </c>
      <c r="Q20" s="48">
        <v>0</v>
      </c>
      <c r="R20" s="48">
        <v>0</v>
      </c>
      <c r="S20" s="48">
        <v>0</v>
      </c>
      <c r="T20" s="48">
        <v>0</v>
      </c>
      <c r="U20" s="48">
        <v>0</v>
      </c>
      <c r="V20" s="45">
        <f>SUM(W20:Y20)</f>
        <v>48</v>
      </c>
      <c r="W20" s="48">
        <v>48</v>
      </c>
      <c r="X20" s="48">
        <v>0</v>
      </c>
      <c r="Y20" s="48">
        <v>0</v>
      </c>
      <c r="Z20" s="48">
        <v>0</v>
      </c>
      <c r="AA20" s="48">
        <v>0</v>
      </c>
      <c r="AB20" s="48">
        <v>0</v>
      </c>
      <c r="AC20" s="48">
        <v>0</v>
      </c>
      <c r="AD20" s="48">
        <v>0</v>
      </c>
    </row>
    <row ht="17.0" customHeight="1" x14ac:dyDescent="0.15" r="21" spans="1:30">
      <c r="A21" s="50" t="s">
        <v>1542</v>
      </c>
      <c r="B21" s="48">
        <v>3</v>
      </c>
      <c r="C21" s="48">
        <v>2</v>
      </c>
      <c r="D21" s="45">
        <f>SUM(E21:G21)</f>
        <v>39</v>
      </c>
      <c r="E21" s="45">
        <f>SUM(I21+P21+W21)</f>
        <v>39</v>
      </c>
      <c r="F21" s="45">
        <f>SUM(M21+T21+X21)</f>
        <v>0</v>
      </c>
      <c r="G21" s="45">
        <f>SUM(N21+U21+Y21)</f>
        <v>0</v>
      </c>
      <c r="H21" s="45">
        <f>SUM(I21,M21:N21)</f>
        <v>23</v>
      </c>
      <c r="I21" s="45">
        <f>SUM(J21:L21)</f>
        <v>23</v>
      </c>
      <c r="J21" s="48">
        <v>5</v>
      </c>
      <c r="K21" s="48">
        <v>5</v>
      </c>
      <c r="L21" s="48">
        <v>13</v>
      </c>
      <c r="M21" s="48">
        <v>0</v>
      </c>
      <c r="N21" s="48">
        <v>0</v>
      </c>
      <c r="O21" s="108">
        <f>SUM(P21,T21,U21)</f>
        <v>0</v>
      </c>
      <c r="P21" s="45">
        <f>SUM(Q21:S21)</f>
        <v>0</v>
      </c>
      <c r="Q21" s="48">
        <v>0</v>
      </c>
      <c r="R21" s="48">
        <v>0</v>
      </c>
      <c r="S21" s="48">
        <v>0</v>
      </c>
      <c r="T21" s="48">
        <v>0</v>
      </c>
      <c r="U21" s="48">
        <v>0</v>
      </c>
      <c r="V21" s="45">
        <f>SUM(W21:Y21)</f>
        <v>16</v>
      </c>
      <c r="W21" s="48">
        <v>16</v>
      </c>
      <c r="X21" s="48">
        <v>0</v>
      </c>
      <c r="Y21" s="48">
        <v>0</v>
      </c>
      <c r="Z21" s="48">
        <v>0</v>
      </c>
      <c r="AA21" s="48">
        <v>0</v>
      </c>
      <c r="AB21" s="48">
        <v>0</v>
      </c>
      <c r="AC21" s="48">
        <v>0</v>
      </c>
      <c r="AD21" s="48">
        <v>0</v>
      </c>
    </row>
    <row ht="17.0" customHeight="1" x14ac:dyDescent="0.15" r="22" spans="1:30">
      <c r="A22" s="50" t="s">
        <v>1587</v>
      </c>
      <c r="B22" s="48">
        <v>3</v>
      </c>
      <c r="C22" s="48">
        <v>3</v>
      </c>
      <c r="D22" s="45">
        <f>SUM(E22:G22)</f>
        <v>19</v>
      </c>
      <c r="E22" s="45">
        <f>SUM(I22+P22+W22)</f>
        <v>19</v>
      </c>
      <c r="F22" s="45">
        <f>SUM(M22+T22+X22)</f>
        <v>0</v>
      </c>
      <c r="G22" s="45">
        <f>SUM(N22+U22+Y22)</f>
        <v>0</v>
      </c>
      <c r="H22" s="45">
        <f>SUM(I22,M22:N22)</f>
        <v>19</v>
      </c>
      <c r="I22" s="45">
        <f>SUM(J22:L22)</f>
        <v>19</v>
      </c>
      <c r="J22" s="48">
        <v>0</v>
      </c>
      <c r="K22" s="48">
        <v>6</v>
      </c>
      <c r="L22" s="48">
        <v>13</v>
      </c>
      <c r="M22" s="48">
        <v>0</v>
      </c>
      <c r="N22" s="48">
        <v>0</v>
      </c>
      <c r="O22" s="108">
        <f>SUM(P22,T22,U22)</f>
        <v>0</v>
      </c>
      <c r="P22" s="45">
        <f>SUM(Q22:S22)</f>
        <v>0</v>
      </c>
      <c r="Q22" s="48">
        <v>0</v>
      </c>
      <c r="R22" s="48">
        <v>0</v>
      </c>
      <c r="S22" s="48">
        <v>0</v>
      </c>
      <c r="T22" s="48">
        <v>0</v>
      </c>
      <c r="U22" s="48">
        <v>0</v>
      </c>
      <c r="V22" s="45">
        <f>SUM(W22:Y22)</f>
        <v>0</v>
      </c>
      <c r="W22" s="48">
        <v>0</v>
      </c>
      <c r="X22" s="48">
        <v>0</v>
      </c>
      <c r="Y22" s="48">
        <v>0</v>
      </c>
      <c r="Z22" s="48">
        <v>0</v>
      </c>
      <c r="AA22" s="48">
        <v>0</v>
      </c>
      <c r="AB22" s="48">
        <v>0</v>
      </c>
      <c r="AC22" s="48">
        <v>0</v>
      </c>
      <c r="AD22" s="48">
        <v>0</v>
      </c>
    </row>
    <row ht="17.0" customHeight="1" x14ac:dyDescent="0.15" r="23" spans="1:30">
      <c r="A23" s="50" t="s">
        <v>1600</v>
      </c>
      <c r="B23" s="48">
        <v>0</v>
      </c>
      <c r="C23" s="48">
        <v>0</v>
      </c>
      <c r="D23" s="45">
        <f>SUM(E23:G23)</f>
        <v>0</v>
      </c>
      <c r="E23" s="45">
        <f>SUM(I23+P23+W23)</f>
        <v>0</v>
      </c>
      <c r="F23" s="45">
        <f>SUM(M23+T23+X23)</f>
        <v>0</v>
      </c>
      <c r="G23" s="45">
        <f>SUM(N23+U23+Y23)</f>
        <v>0</v>
      </c>
      <c r="H23" s="45">
        <f>SUM(I23,M23:N23)</f>
        <v>0</v>
      </c>
      <c r="I23" s="45">
        <f>SUM(J23:L23)</f>
        <v>0</v>
      </c>
      <c r="J23" s="48">
        <v>0</v>
      </c>
      <c r="K23" s="48">
        <v>0</v>
      </c>
      <c r="L23" s="48">
        <v>0</v>
      </c>
      <c r="M23" s="48">
        <v>0</v>
      </c>
      <c r="N23" s="48">
        <v>0</v>
      </c>
      <c r="O23" s="108">
        <f>SUM(P23,T23,U23)</f>
        <v>0</v>
      </c>
      <c r="P23" s="45">
        <f>SUM(Q23:S23)</f>
        <v>0</v>
      </c>
      <c r="Q23" s="48">
        <v>0</v>
      </c>
      <c r="R23" s="48">
        <v>0</v>
      </c>
      <c r="S23" s="48">
        <v>0</v>
      </c>
      <c r="T23" s="48">
        <v>0</v>
      </c>
      <c r="U23" s="48">
        <v>0</v>
      </c>
      <c r="V23" s="45">
        <f>SUM(W23:Y23)</f>
        <v>0</v>
      </c>
      <c r="W23" s="48">
        <v>0</v>
      </c>
      <c r="X23" s="48">
        <v>0</v>
      </c>
      <c r="Y23" s="48">
        <v>0</v>
      </c>
      <c r="Z23" s="48">
        <v>0</v>
      </c>
      <c r="AA23" s="48">
        <v>0</v>
      </c>
      <c r="AB23" s="48">
        <v>0</v>
      </c>
      <c r="AC23" s="48">
        <v>0</v>
      </c>
      <c r="AD23" s="48">
        <v>0</v>
      </c>
    </row>
    <row ht="17.0" customHeight="1" x14ac:dyDescent="0.15" r="24" spans="1:30">
      <c r="A24" s="50" t="s">
        <v>1626</v>
      </c>
      <c r="B24" s="48">
        <v>0</v>
      </c>
      <c r="C24" s="48">
        <v>0</v>
      </c>
      <c r="D24" s="45">
        <f>SUM(E24:G24)</f>
        <v>0</v>
      </c>
      <c r="E24" s="45">
        <f>SUM(I24+P24+W24)</f>
        <v>0</v>
      </c>
      <c r="F24" s="45">
        <f>SUM(M24+T24+X24)</f>
        <v>0</v>
      </c>
      <c r="G24" s="45">
        <f>SUM(N24+U24+Y24)</f>
        <v>0</v>
      </c>
      <c r="H24" s="45">
        <f>SUM(I24,M24:N24)</f>
        <v>0</v>
      </c>
      <c r="I24" s="45">
        <f>SUM(J24:L24)</f>
        <v>0</v>
      </c>
      <c r="J24" s="48">
        <v>0</v>
      </c>
      <c r="K24" s="48">
        <v>0</v>
      </c>
      <c r="L24" s="48">
        <v>0</v>
      </c>
      <c r="M24" s="48">
        <v>0</v>
      </c>
      <c r="N24" s="48">
        <v>0</v>
      </c>
      <c r="O24" s="108">
        <f>SUM(P24,T24,U24)</f>
        <v>0</v>
      </c>
      <c r="P24" s="45">
        <f>SUM(Q24:S24)</f>
        <v>0</v>
      </c>
      <c r="Q24" s="48">
        <v>0</v>
      </c>
      <c r="R24" s="48">
        <v>0</v>
      </c>
      <c r="S24" s="48">
        <v>0</v>
      </c>
      <c r="T24" s="48">
        <v>0</v>
      </c>
      <c r="U24" s="48">
        <v>0</v>
      </c>
      <c r="V24" s="45">
        <f>SUM(W24:Y24)</f>
        <v>0</v>
      </c>
      <c r="W24" s="48">
        <v>0</v>
      </c>
      <c r="X24" s="48">
        <v>0</v>
      </c>
      <c r="Y24" s="48">
        <v>0</v>
      </c>
      <c r="Z24" s="48">
        <v>0</v>
      </c>
      <c r="AA24" s="48">
        <v>0</v>
      </c>
      <c r="AB24" s="48">
        <v>0</v>
      </c>
      <c r="AC24" s="48">
        <v>0</v>
      </c>
      <c r="AD24" s="48">
        <v>0</v>
      </c>
    </row>
    <row ht="17.0" customHeight="1" x14ac:dyDescent="0.15" r="25" spans="1:30">
      <c r="A25" s="50" t="s">
        <v>1635</v>
      </c>
      <c r="B25" s="48">
        <v>1</v>
      </c>
      <c r="C25" s="48">
        <v>1</v>
      </c>
      <c r="D25" s="45">
        <f>SUM(E25:G25)</f>
        <v>78</v>
      </c>
      <c r="E25" s="45">
        <f>SUM(I25+P25+W25)</f>
        <v>78</v>
      </c>
      <c r="F25" s="45">
        <f>SUM(M25+T25+X25)</f>
        <v>0</v>
      </c>
      <c r="G25" s="45">
        <f>SUM(N25+U25+Y25)</f>
        <v>0</v>
      </c>
      <c r="H25" s="45">
        <f>SUM(I25,M25:N25)</f>
        <v>78</v>
      </c>
      <c r="I25" s="45">
        <f>SUM(J25:L25)</f>
        <v>78</v>
      </c>
      <c r="J25" s="48">
        <v>10</v>
      </c>
      <c r="K25" s="48">
        <v>0</v>
      </c>
      <c r="L25" s="48">
        <v>68</v>
      </c>
      <c r="M25" s="48">
        <v>0</v>
      </c>
      <c r="N25" s="48">
        <v>0</v>
      </c>
      <c r="O25" s="108">
        <f>SUM(P25,T25,U25)</f>
        <v>0</v>
      </c>
      <c r="P25" s="45">
        <f>SUM(Q25:S25)</f>
        <v>0</v>
      </c>
      <c r="Q25" s="48">
        <v>0</v>
      </c>
      <c r="R25" s="48">
        <v>0</v>
      </c>
      <c r="S25" s="48">
        <v>0</v>
      </c>
      <c r="T25" s="48">
        <v>0</v>
      </c>
      <c r="U25" s="48">
        <v>0</v>
      </c>
      <c r="V25" s="45">
        <f>SUM(W25:Y25)</f>
        <v>0</v>
      </c>
      <c r="W25" s="48">
        <v>0</v>
      </c>
      <c r="X25" s="48">
        <v>0</v>
      </c>
      <c r="Y25" s="48">
        <v>0</v>
      </c>
      <c r="Z25" s="48">
        <v>0</v>
      </c>
      <c r="AA25" s="48">
        <v>0</v>
      </c>
      <c r="AB25" s="48">
        <v>0</v>
      </c>
      <c r="AC25" s="48">
        <v>0</v>
      </c>
      <c r="AD25" s="48">
        <v>3</v>
      </c>
    </row>
    <row ht="17.0" customHeight="1" x14ac:dyDescent="0.15" r="26" spans="1:30">
      <c r="A26" s="50" t="s">
        <v>1673</v>
      </c>
      <c r="B26" s="48">
        <v>0</v>
      </c>
      <c r="C26" s="48">
        <v>0</v>
      </c>
      <c r="D26" s="45">
        <f>SUM(E26:G26)</f>
        <v>0</v>
      </c>
      <c r="E26" s="45">
        <f>SUM(I26+P26+W26)</f>
        <v>0</v>
      </c>
      <c r="F26" s="45">
        <f>SUM(M26+T26+X26)</f>
        <v>0</v>
      </c>
      <c r="G26" s="45">
        <f>SUM(N26+U26+Y26)</f>
        <v>0</v>
      </c>
      <c r="H26" s="45">
        <f>SUM(I26,M26:N26)</f>
        <v>0</v>
      </c>
      <c r="I26" s="45">
        <f>SUM(J26:L26)</f>
        <v>0</v>
      </c>
      <c r="J26" s="48">
        <v>0</v>
      </c>
      <c r="K26" s="48">
        <v>0</v>
      </c>
      <c r="L26" s="48">
        <v>0</v>
      </c>
      <c r="M26" s="48">
        <v>0</v>
      </c>
      <c r="N26" s="48">
        <v>0</v>
      </c>
      <c r="O26" s="108">
        <f>SUM(P26,T26,U26)</f>
        <v>0</v>
      </c>
      <c r="P26" s="45">
        <f>SUM(Q26:S26)</f>
        <v>0</v>
      </c>
      <c r="Q26" s="48">
        <v>0</v>
      </c>
      <c r="R26" s="48">
        <v>0</v>
      </c>
      <c r="S26" s="48">
        <v>0</v>
      </c>
      <c r="T26" s="48">
        <v>0</v>
      </c>
      <c r="U26" s="48">
        <v>0</v>
      </c>
      <c r="V26" s="45">
        <f>SUM(W26:Y26)</f>
        <v>0</v>
      </c>
      <c r="W26" s="48">
        <v>0</v>
      </c>
      <c r="X26" s="48">
        <v>0</v>
      </c>
      <c r="Y26" s="48">
        <v>0</v>
      </c>
      <c r="Z26" s="48">
        <v>0</v>
      </c>
      <c r="AA26" s="48">
        <v>0</v>
      </c>
      <c r="AB26" s="48">
        <v>0</v>
      </c>
      <c r="AC26" s="48">
        <v>0</v>
      </c>
      <c r="AD26" s="48">
        <v>0</v>
      </c>
    </row>
    <row ht="17.0" customHeight="1" x14ac:dyDescent="0.15" r="27" spans="1:30">
      <c r="A27" s="50" t="s">
        <v>1694</v>
      </c>
      <c r="B27" s="48">
        <v>1</v>
      </c>
      <c r="C27" s="48">
        <v>1</v>
      </c>
      <c r="D27" s="45">
        <f>SUM(E27:G27)</f>
        <v>9</v>
      </c>
      <c r="E27" s="45">
        <f>SUM(I27+P27+W27)</f>
        <v>9</v>
      </c>
      <c r="F27" s="45">
        <f>SUM(M27+T27+X27)</f>
        <v>0</v>
      </c>
      <c r="G27" s="45">
        <f>SUM(N27+U27+Y27)</f>
        <v>0</v>
      </c>
      <c r="H27" s="45">
        <f>SUM(I27,M27:N27)</f>
        <v>9</v>
      </c>
      <c r="I27" s="45">
        <f>SUM(J27:L27)</f>
        <v>9</v>
      </c>
      <c r="J27" s="48">
        <v>0</v>
      </c>
      <c r="K27" s="48">
        <v>0</v>
      </c>
      <c r="L27" s="48">
        <v>9</v>
      </c>
      <c r="M27" s="48">
        <v>0</v>
      </c>
      <c r="N27" s="48">
        <v>0</v>
      </c>
      <c r="O27" s="108">
        <f>SUM(P27,T27,U27)</f>
        <v>0</v>
      </c>
      <c r="P27" s="45">
        <f>SUM(Q27:S27)</f>
        <v>0</v>
      </c>
      <c r="Q27" s="48">
        <v>0</v>
      </c>
      <c r="R27" s="48">
        <v>0</v>
      </c>
      <c r="S27" s="48">
        <v>0</v>
      </c>
      <c r="T27" s="48">
        <v>0</v>
      </c>
      <c r="U27" s="48">
        <v>0</v>
      </c>
      <c r="V27" s="45">
        <f>SUM(W27:Y27)</f>
        <v>0</v>
      </c>
      <c r="W27" s="48">
        <v>0</v>
      </c>
      <c r="X27" s="48">
        <v>0</v>
      </c>
      <c r="Y27" s="48">
        <v>0</v>
      </c>
      <c r="Z27" s="48">
        <v>0</v>
      </c>
      <c r="AA27" s="48">
        <v>0</v>
      </c>
      <c r="AB27" s="48">
        <v>0</v>
      </c>
      <c r="AC27" s="48">
        <v>0</v>
      </c>
      <c r="AD27" s="48">
        <v>0</v>
      </c>
    </row>
    <row ht="15.55" customHeight="1" x14ac:dyDescent="0.15" r="28" spans="1:30">
      <c r="A28" s="50" t="s">
        <v>1734</v>
      </c>
      <c r="B28" s="48">
        <v>3</v>
      </c>
      <c r="C28" s="48">
        <v>2</v>
      </c>
      <c r="D28" s="45">
        <f>SUM(E28:G28)</f>
        <v>59</v>
      </c>
      <c r="E28" s="45">
        <f>SUM(I28+P28+W28)</f>
        <v>59</v>
      </c>
      <c r="F28" s="45">
        <f>SUM(M28+T28+X28)</f>
        <v>0</v>
      </c>
      <c r="G28" s="45">
        <f>SUM(N28+U28+Y28)</f>
        <v>0</v>
      </c>
      <c r="H28" s="45">
        <f>SUM(I28,M28:N28)</f>
        <v>59</v>
      </c>
      <c r="I28" s="45">
        <f>SUM(J28:L28)</f>
        <v>59</v>
      </c>
      <c r="J28" s="48">
        <v>10</v>
      </c>
      <c r="K28" s="48">
        <v>2</v>
      </c>
      <c r="L28" s="48">
        <v>47</v>
      </c>
      <c r="M28" s="48">
        <v>0</v>
      </c>
      <c r="N28" s="48">
        <v>0</v>
      </c>
      <c r="O28" s="108">
        <f>SUM(P28,T28,U28)</f>
        <v>0</v>
      </c>
      <c r="P28" s="45">
        <f>SUM(Q28:S28)</f>
        <v>0</v>
      </c>
      <c r="Q28" s="48">
        <v>0</v>
      </c>
      <c r="R28" s="48">
        <v>0</v>
      </c>
      <c r="S28" s="48">
        <v>0</v>
      </c>
      <c r="T28" s="48">
        <v>0</v>
      </c>
      <c r="U28" s="48">
        <v>0</v>
      </c>
      <c r="V28" s="45">
        <f>SUM(W28:Y28)</f>
        <v>0</v>
      </c>
      <c r="W28" s="48">
        <v>0</v>
      </c>
      <c r="X28" s="48">
        <v>0</v>
      </c>
      <c r="Y28" s="48">
        <v>0</v>
      </c>
      <c r="Z28" s="48">
        <v>0</v>
      </c>
      <c r="AA28" s="48">
        <v>0</v>
      </c>
      <c r="AB28" s="48">
        <v>0</v>
      </c>
      <c r="AC28" s="48">
        <v>0</v>
      </c>
      <c r="AD28" s="48">
        <v>0</v>
      </c>
    </row>
    <row ht="17.0" customHeight="1" x14ac:dyDescent="0.15" r="29" spans="1:30">
      <c r="A29" s="50" t="s">
        <v>1850</v>
      </c>
      <c r="B29" s="48">
        <v>0</v>
      </c>
      <c r="C29" s="48">
        <v>0</v>
      </c>
      <c r="D29" s="45">
        <f>SUM(E29:G29)</f>
        <v>0</v>
      </c>
      <c r="E29" s="45">
        <f>SUM(I29+P29+W29)</f>
        <v>0</v>
      </c>
      <c r="F29" s="45">
        <f>SUM(M29+T29+X29)</f>
        <v>0</v>
      </c>
      <c r="G29" s="45">
        <f>SUM(N29+U29+Y29)</f>
        <v>0</v>
      </c>
      <c r="H29" s="45">
        <f>SUM(I29,M29:N29)</f>
        <v>0</v>
      </c>
      <c r="I29" s="45">
        <f>SUM(J29:L29)</f>
        <v>0</v>
      </c>
      <c r="J29" s="48">
        <v>0</v>
      </c>
      <c r="K29" s="48">
        <v>0</v>
      </c>
      <c r="L29" s="48">
        <v>0</v>
      </c>
      <c r="M29" s="48">
        <v>0</v>
      </c>
      <c r="N29" s="48">
        <v>0</v>
      </c>
      <c r="O29" s="108">
        <f>SUM(P29,T29,U29)</f>
        <v>0</v>
      </c>
      <c r="P29" s="45">
        <f>SUM(Q29:S29)</f>
        <v>0</v>
      </c>
      <c r="Q29" s="48">
        <v>0</v>
      </c>
      <c r="R29" s="48">
        <v>0</v>
      </c>
      <c r="S29" s="48">
        <v>0</v>
      </c>
      <c r="T29" s="48">
        <v>0</v>
      </c>
      <c r="U29" s="48">
        <v>0</v>
      </c>
      <c r="V29" s="45">
        <f>SUM(W29:Y29)</f>
        <v>0</v>
      </c>
      <c r="W29" s="48">
        <v>0</v>
      </c>
      <c r="X29" s="48">
        <v>0</v>
      </c>
      <c r="Y29" s="48">
        <v>0</v>
      </c>
      <c r="Z29" s="48">
        <v>0</v>
      </c>
      <c r="AA29" s="48">
        <v>0</v>
      </c>
      <c r="AB29" s="48">
        <v>0</v>
      </c>
      <c r="AC29" s="48">
        <v>0</v>
      </c>
      <c r="AD29" s="48">
        <v>0</v>
      </c>
    </row>
  </sheetData>
  <mergeCells count="33">
    <mergeCell ref="B4:C5"/>
    <mergeCell ref="B6:B7"/>
    <mergeCell ref="C6:C7"/>
    <mergeCell ref="D6:D7"/>
    <mergeCell ref="E6:E7"/>
    <mergeCell ref="F6:F7"/>
    <mergeCell ref="G6:G7"/>
    <mergeCell ref="H6:H7"/>
    <mergeCell ref="I6:L6"/>
    <mergeCell ref="M6:M7"/>
    <mergeCell ref="N6:N7"/>
    <mergeCell ref="A4:A7"/>
    <mergeCell ref="P6:S6"/>
    <mergeCell ref="O6:O7"/>
    <mergeCell ref="T6:T7"/>
    <mergeCell ref="U6:U7"/>
    <mergeCell ref="V6:V7"/>
    <mergeCell ref="W6:W7"/>
    <mergeCell ref="X6:X7"/>
    <mergeCell ref="Y6:Y7"/>
    <mergeCell ref="AD4:AD7"/>
    <mergeCell ref="AC4:AC7"/>
    <mergeCell ref="Z6:Z7"/>
    <mergeCell ref="Z4:AB5"/>
    <mergeCell ref="AA6:AB6"/>
    <mergeCell ref="O5:U5"/>
    <mergeCell ref="A1:AD1"/>
    <mergeCell ref="A2:AD2"/>
    <mergeCell ref="A3:AD3"/>
    <mergeCell ref="V5:Y5"/>
    <mergeCell ref="H5:N5"/>
    <mergeCell ref="D5:G5"/>
    <mergeCell ref="D4:Y4"/>
  </mergeCells>
  <phoneticPr fontId="0" type="noConversion"/>
  <printOptions gridLines="1"/>
  <pageMargins left="0.7499999887361302" right="0.7499999887361302" top="0.9999999849815069" bottom="0.9999999849815069" header="0.0" footer="0.0"/>
  <pageSetup paperSize="1"/>
  <headerFooter>
    <oddHeader>&amp;L&amp;C&amp;"宋体,常规"&amp;12&amp;A&amp;R</oddHeader>
    <oddFooter>&amp;L&amp;C&amp;"宋体,常规"&amp;12Page &amp;"宋体,常规"&amp;12&amp;P&amp;R</oddFooter>
  </headerFooter>
  <extLst>
    <ext uri="{2D9387EB-5337-4D45-933B-B4D357D02E09}">
      <gutter val="0.0" pos="0"/>
    </ext>
  </extLst>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B132"/>
  <sheetViews>
    <sheetView showGridLines="0" showZeros="0" zoomScaleNormal="100" topLeftCell="A1" workbookViewId="0">
      <selection activeCell="A1" activeCellId="0" sqref="A1:B1"/>
    </sheetView>
  </sheetViews>
  <sheetFormatPr defaultRowHeight="15.75" customHeight="1" defaultColWidth="9.0" x14ac:dyDescent="0.15"/>
  <cols>
    <col min="1" max="1" width="61.5" customWidth="1"/>
    <col min="2" max="2" width="20.75" customWidth="1" style="109"/>
  </cols>
  <sheetData>
    <row ht="37.5" customHeight="1" x14ac:dyDescent="0.15" r="1" spans="1:2">
      <c r="A1" s="176" t="s">
        <v>2801</v>
      </c>
    </row>
    <row ht="17.0" customHeight="1" x14ac:dyDescent="0.15" r="2" spans="1:2">
      <c r="A2" s="38"/>
      <c r="B2" s="110" t="s">
        <v>93</v>
      </c>
    </row>
    <row ht="17.0" customHeight="1" x14ac:dyDescent="0.15" r="3" spans="1:2">
      <c r="A3" s="38"/>
      <c r="B3" s="110" t="s">
        <v>2802</v>
      </c>
    </row>
    <row ht="17.0" customHeight="1" x14ac:dyDescent="0.15" r="4" spans="1:2">
      <c r="A4" s="44" t="s">
        <v>1859</v>
      </c>
      <c r="B4" s="44" t="s">
        <v>2803</v>
      </c>
    </row>
    <row ht="17.0" customHeight="1" x14ac:dyDescent="0.15" r="5" spans="1:2">
      <c r="A5" s="111" t="s">
        <v>2804</v>
      </c>
      <c r="B5" s="112"/>
    </row>
    <row ht="17.0" customHeight="1" x14ac:dyDescent="0.15" r="6" spans="1:2">
      <c r="A6" s="22" t="s">
        <v>2805</v>
      </c>
      <c r="B6" s="45">
        <f>SUM(B7:B10)</f>
        <v>321620</v>
      </c>
    </row>
    <row ht="17.0" customHeight="1" x14ac:dyDescent="0.15" r="7" spans="1:2">
      <c r="A7" s="22" t="s">
        <v>2806</v>
      </c>
      <c r="B7" s="48">
        <v>133193</v>
      </c>
    </row>
    <row ht="17.0" customHeight="1" x14ac:dyDescent="0.15" r="8" spans="1:2">
      <c r="A8" s="50" t="s">
        <v>2807</v>
      </c>
      <c r="B8" s="48">
        <v>16</v>
      </c>
    </row>
    <row ht="17.0" customHeight="1" x14ac:dyDescent="0.15" r="9" spans="1:2">
      <c r="A9" s="50" t="s">
        <v>2808</v>
      </c>
      <c r="B9" s="48">
        <v>185058</v>
      </c>
    </row>
    <row ht="17.0" customHeight="1" x14ac:dyDescent="0.15" r="10" spans="1:2">
      <c r="A10" s="50" t="s">
        <v>2809</v>
      </c>
      <c r="B10" s="48">
        <v>3353</v>
      </c>
    </row>
    <row ht="17.0" customHeight="1" x14ac:dyDescent="0.15" r="11" spans="1:2">
      <c r="A11" s="50" t="s">
        <v>2810</v>
      </c>
      <c r="B11" s="45">
        <f>SUM(B12:B26)</f>
        <v>157491</v>
      </c>
    </row>
    <row ht="17.0" customHeight="1" x14ac:dyDescent="0.15" r="12" spans="1:2">
      <c r="A12" s="50" t="s">
        <v>102</v>
      </c>
      <c r="B12" s="53">
        <v>39185</v>
      </c>
    </row>
    <row ht="17.0" customHeight="1" x14ac:dyDescent="0.15" r="13" spans="1:2">
      <c r="A13" s="50" t="s">
        <v>164</v>
      </c>
      <c r="B13" s="53">
        <v>37012</v>
      </c>
    </row>
    <row ht="17.0" customHeight="1" x14ac:dyDescent="0.15" r="14" spans="1:2">
      <c r="A14" s="50" t="s">
        <v>2074</v>
      </c>
      <c r="B14" s="53">
        <v>671</v>
      </c>
    </row>
    <row ht="17.0" customHeight="1" x14ac:dyDescent="0.15" r="15" spans="1:2">
      <c r="A15" s="50" t="s">
        <v>341</v>
      </c>
      <c r="B15" s="53">
        <v>79597</v>
      </c>
    </row>
    <row ht="17.0" customHeight="1" x14ac:dyDescent="0.15" r="16" spans="1:2">
      <c r="A16" s="50" t="s">
        <v>346</v>
      </c>
      <c r="B16" s="53">
        <v>0</v>
      </c>
    </row>
    <row ht="17.0" customHeight="1" x14ac:dyDescent="0.15" r="17" spans="1:2">
      <c r="A17" s="50" t="s">
        <v>362</v>
      </c>
      <c r="B17" s="53">
        <v>0</v>
      </c>
    </row>
    <row ht="17.0" customHeight="1" x14ac:dyDescent="0.15" r="18" spans="1:2">
      <c r="A18" s="50" t="s">
        <v>371</v>
      </c>
      <c r="B18" s="53">
        <v>0</v>
      </c>
    </row>
    <row ht="17.0" customHeight="1" x14ac:dyDescent="0.15" r="19" spans="1:2">
      <c r="A19" s="50" t="s">
        <v>377</v>
      </c>
      <c r="B19" s="53">
        <v>0</v>
      </c>
    </row>
    <row ht="17.0" customHeight="1" x14ac:dyDescent="0.15" r="20" spans="1:2">
      <c r="A20" s="50" t="s">
        <v>386</v>
      </c>
      <c r="B20" s="53">
        <v>0</v>
      </c>
    </row>
    <row ht="17.0" customHeight="1" x14ac:dyDescent="0.15" r="21" spans="1:2">
      <c r="A21" s="50" t="s">
        <v>2075</v>
      </c>
      <c r="B21" s="53">
        <v>0</v>
      </c>
    </row>
    <row ht="17.0" customHeight="1" x14ac:dyDescent="0.15" r="22" spans="1:2">
      <c r="A22" s="50" t="s">
        <v>2079</v>
      </c>
      <c r="B22" s="53">
        <v>0</v>
      </c>
    </row>
    <row ht="17.0" customHeight="1" x14ac:dyDescent="0.15" r="23" spans="1:2">
      <c r="A23" s="50" t="s">
        <v>2080</v>
      </c>
      <c r="B23" s="53">
        <v>0</v>
      </c>
    </row>
    <row ht="17.25" customHeight="1" x14ac:dyDescent="0.15" r="24" spans="1:2">
      <c r="A24" s="50" t="s">
        <v>2081</v>
      </c>
      <c r="B24" s="53">
        <v>0</v>
      </c>
    </row>
    <row ht="17.25" customHeight="1" x14ac:dyDescent="0.15" r="25" spans="1:2">
      <c r="A25" s="50" t="s">
        <v>2082</v>
      </c>
      <c r="B25" s="53">
        <v>1026</v>
      </c>
    </row>
    <row ht="17.25" customHeight="1" x14ac:dyDescent="0.15" r="26" spans="1:2">
      <c r="A26" s="50" t="s">
        <v>2083</v>
      </c>
      <c r="B26" s="53">
        <v>0</v>
      </c>
    </row>
    <row ht="17.25" customHeight="1" x14ac:dyDescent="0.15" r="27" spans="1:2">
      <c r="A27" s="50" t="s">
        <v>2811</v>
      </c>
      <c r="B27" s="45">
        <f>SUM(B28:B42)</f>
        <v>62419</v>
      </c>
    </row>
    <row ht="17.25" customHeight="1" x14ac:dyDescent="0.15" r="28" spans="1:2">
      <c r="A28" s="50" t="s">
        <v>102</v>
      </c>
      <c r="B28" s="53">
        <v>20145</v>
      </c>
    </row>
    <row ht="17.25" customHeight="1" x14ac:dyDescent="0.15" r="29" spans="1:2">
      <c r="A29" s="50" t="s">
        <v>164</v>
      </c>
      <c r="B29" s="53">
        <v>18506</v>
      </c>
    </row>
    <row ht="17.0" customHeight="1" x14ac:dyDescent="0.15" r="30" spans="1:2">
      <c r="A30" s="50" t="s">
        <v>2074</v>
      </c>
      <c r="B30" s="53">
        <v>335</v>
      </c>
    </row>
    <row ht="17.0" customHeight="1" x14ac:dyDescent="0.15" r="31" spans="1:2">
      <c r="A31" s="50" t="s">
        <v>341</v>
      </c>
      <c r="B31" s="53">
        <v>22920</v>
      </c>
    </row>
    <row ht="17.0" customHeight="1" x14ac:dyDescent="0.15" r="32" spans="1:2">
      <c r="A32" s="50" t="s">
        <v>346</v>
      </c>
      <c r="B32" s="53">
        <v>0</v>
      </c>
    </row>
    <row ht="17.0" customHeight="1" x14ac:dyDescent="0.15" r="33" spans="1:2">
      <c r="A33" s="50" t="s">
        <v>362</v>
      </c>
      <c r="B33" s="53">
        <v>0</v>
      </c>
    </row>
    <row ht="17.0" customHeight="1" x14ac:dyDescent="0.15" r="34" spans="1:2">
      <c r="A34" s="50" t="s">
        <v>371</v>
      </c>
      <c r="B34" s="53">
        <v>0</v>
      </c>
    </row>
    <row ht="17.0" customHeight="1" x14ac:dyDescent="0.15" r="35" spans="1:2">
      <c r="A35" s="50" t="s">
        <v>377</v>
      </c>
      <c r="B35" s="53">
        <v>0</v>
      </c>
    </row>
    <row ht="17.25" customHeight="1" x14ac:dyDescent="0.15" r="36" spans="1:2">
      <c r="A36" s="50" t="s">
        <v>386</v>
      </c>
      <c r="B36" s="53">
        <v>0</v>
      </c>
    </row>
    <row ht="17.25" customHeight="1" x14ac:dyDescent="0.15" r="37" spans="1:2">
      <c r="A37" s="50" t="s">
        <v>2075</v>
      </c>
      <c r="B37" s="53">
        <v>0</v>
      </c>
    </row>
    <row ht="17.25" customHeight="1" x14ac:dyDescent="0.15" r="38" spans="1:2">
      <c r="A38" s="50" t="s">
        <v>2079</v>
      </c>
      <c r="B38" s="53">
        <v>0</v>
      </c>
    </row>
    <row ht="17.25" customHeight="1" x14ac:dyDescent="0.15" r="39" spans="1:2">
      <c r="A39" s="50" t="s">
        <v>2080</v>
      </c>
      <c r="B39" s="53">
        <v>0</v>
      </c>
    </row>
    <row ht="17.25" customHeight="1" x14ac:dyDescent="0.15" r="40" spans="1:2">
      <c r="A40" s="50" t="s">
        <v>2081</v>
      </c>
      <c r="B40" s="53">
        <v>0</v>
      </c>
    </row>
    <row ht="17.25" customHeight="1" x14ac:dyDescent="0.15" r="41" spans="1:2">
      <c r="A41" s="50" t="s">
        <v>2082</v>
      </c>
      <c r="B41" s="53">
        <v>513</v>
      </c>
    </row>
    <row ht="17.25" customHeight="1" x14ac:dyDescent="0.15" r="42" spans="1:2">
      <c r="A42" s="50" t="s">
        <v>2083</v>
      </c>
      <c r="B42" s="53">
        <v>0</v>
      </c>
    </row>
    <row ht="17.25" customHeight="1" x14ac:dyDescent="0.15" r="43" spans="1:2">
      <c r="A43" s="111" t="s">
        <v>2812</v>
      </c>
      <c r="B43" s="112"/>
    </row>
    <row ht="17.25" customHeight="1" x14ac:dyDescent="0.15" r="44" spans="1:2">
      <c r="A44" s="113" t="s">
        <v>2813</v>
      </c>
      <c r="B44" s="48">
        <v>0</v>
      </c>
    </row>
    <row ht="17.0" customHeight="1" x14ac:dyDescent="0.15" r="45" spans="1:2">
      <c r="A45" s="50" t="s">
        <v>2814</v>
      </c>
      <c r="B45" s="53"/>
    </row>
    <row ht="17.0" customHeight="1" x14ac:dyDescent="0.15" r="46" spans="1:2">
      <c r="A46" s="113" t="s">
        <v>2815</v>
      </c>
      <c r="B46" s="48">
        <v>0</v>
      </c>
    </row>
    <row ht="17.0" customHeight="1" x14ac:dyDescent="0.15" r="47" spans="1:2">
      <c r="A47" s="50" t="s">
        <v>2816</v>
      </c>
      <c r="B47" s="53"/>
    </row>
    <row ht="17.0" customHeight="1" x14ac:dyDescent="0.15" r="48" spans="1:2">
      <c r="A48" s="114" t="s">
        <v>2817</v>
      </c>
      <c r="B48" s="106"/>
    </row>
    <row ht="17.0" customHeight="1" x14ac:dyDescent="0.15" r="49" spans="1:2">
      <c r="A49" s="115" t="s">
        <v>2818</v>
      </c>
      <c r="B49" s="116"/>
    </row>
    <row ht="17.0" customHeight="1" x14ac:dyDescent="0.15" r="50" spans="1:2">
      <c r="A50" s="82" t="s">
        <v>2819</v>
      </c>
      <c r="B50" s="47">
        <v>0</v>
      </c>
    </row>
    <row ht="17.0" customHeight="1" x14ac:dyDescent="0.15" r="51" spans="1:2">
      <c r="A51" s="50" t="s">
        <v>2820</v>
      </c>
      <c r="B51" s="96">
        <v>0</v>
      </c>
    </row>
    <row ht="17.0" customHeight="1" x14ac:dyDescent="0.15" r="52" spans="1:2">
      <c r="A52" s="50" t="s">
        <v>2821</v>
      </c>
      <c r="B52" s="48">
        <v>0</v>
      </c>
    </row>
    <row ht="17.0" customHeight="1" x14ac:dyDescent="0.15" r="53" spans="1:2">
      <c r="A53" s="50" t="s">
        <v>2822</v>
      </c>
      <c r="B53" s="47">
        <v>0</v>
      </c>
    </row>
    <row ht="17.0" customHeight="1" x14ac:dyDescent="0.15" r="54" spans="1:2">
      <c r="A54" s="50" t="s">
        <v>2823</v>
      </c>
      <c r="B54" s="48">
        <v>0</v>
      </c>
    </row>
    <row ht="17.0" customHeight="1" x14ac:dyDescent="0.15" r="55" spans="1:2">
      <c r="A55" s="50" t="s">
        <v>2824</v>
      </c>
      <c r="B55" s="48">
        <v>0</v>
      </c>
    </row>
    <row ht="17.0" customHeight="1" x14ac:dyDescent="0.15" r="56" spans="1:2">
      <c r="A56" s="115" t="s">
        <v>2699</v>
      </c>
      <c r="B56" s="116"/>
    </row>
    <row ht="17.0" customHeight="1" x14ac:dyDescent="0.15" r="57" spans="1:2">
      <c r="A57" s="50" t="s">
        <v>2819</v>
      </c>
      <c r="B57" s="47">
        <v>0</v>
      </c>
    </row>
    <row ht="17.0" customHeight="1" x14ac:dyDescent="0.15" r="58" spans="1:2">
      <c r="A58" s="50" t="s">
        <v>2820</v>
      </c>
      <c r="B58" s="48">
        <v>0</v>
      </c>
    </row>
    <row ht="17.0" customHeight="1" x14ac:dyDescent="0.15" r="59" spans="1:2">
      <c r="A59" s="50" t="s">
        <v>2821</v>
      </c>
      <c r="B59" s="48">
        <v>0</v>
      </c>
    </row>
    <row ht="17.0" customHeight="1" x14ac:dyDescent="0.15" r="60" spans="1:2">
      <c r="A60" s="50" t="s">
        <v>2822</v>
      </c>
      <c r="B60" s="47">
        <v>0</v>
      </c>
    </row>
    <row ht="17.0" customHeight="1" x14ac:dyDescent="0.15" r="61" spans="1:2">
      <c r="A61" s="50" t="s">
        <v>2823</v>
      </c>
      <c r="B61" s="48">
        <v>0</v>
      </c>
    </row>
    <row ht="17.0" customHeight="1" x14ac:dyDescent="0.15" r="62" spans="1:2">
      <c r="A62" s="50" t="s">
        <v>2824</v>
      </c>
      <c r="B62" s="48">
        <v>0</v>
      </c>
    </row>
    <row ht="17.0" customHeight="1" x14ac:dyDescent="0.15" r="63" spans="1:2">
      <c r="A63" s="115" t="s">
        <v>2825</v>
      </c>
      <c r="B63" s="116"/>
    </row>
    <row ht="17.0" customHeight="1" x14ac:dyDescent="0.15" r="64" spans="1:2">
      <c r="A64" s="50" t="s">
        <v>2819</v>
      </c>
      <c r="B64" s="47">
        <v>0</v>
      </c>
    </row>
    <row ht="17.0" customHeight="1" x14ac:dyDescent="0.15" r="65" spans="1:2">
      <c r="A65" s="50" t="s">
        <v>2820</v>
      </c>
      <c r="B65" s="48">
        <v>0</v>
      </c>
    </row>
    <row ht="17.0" customHeight="1" x14ac:dyDescent="0.15" r="66" spans="1:2">
      <c r="A66" s="50" t="s">
        <v>2821</v>
      </c>
      <c r="B66" s="48">
        <v>0</v>
      </c>
    </row>
    <row ht="17.0" customHeight="1" x14ac:dyDescent="0.15" r="67" spans="1:2">
      <c r="A67" s="50" t="s">
        <v>2822</v>
      </c>
      <c r="B67" s="47">
        <v>0</v>
      </c>
    </row>
    <row ht="17.0" customHeight="1" x14ac:dyDescent="0.15" r="68" spans="1:2">
      <c r="A68" s="50" t="s">
        <v>2823</v>
      </c>
      <c r="B68" s="48">
        <v>0</v>
      </c>
    </row>
    <row ht="17.0" customHeight="1" x14ac:dyDescent="0.15" r="69" spans="1:2">
      <c r="A69" s="50" t="s">
        <v>2824</v>
      </c>
      <c r="B69" s="48">
        <v>0</v>
      </c>
    </row>
    <row ht="17.0" customHeight="1" x14ac:dyDescent="0.15" r="70" spans="1:2">
      <c r="A70" s="111" t="s">
        <v>2826</v>
      </c>
      <c r="B70" s="112"/>
    </row>
    <row ht="17.0" customHeight="1" x14ac:dyDescent="0.15" r="71" spans="1:2">
      <c r="A71" s="50" t="s">
        <v>2827</v>
      </c>
      <c r="B71" s="53">
        <v>0</v>
      </c>
    </row>
    <row ht="17.0" customHeight="1" x14ac:dyDescent="0.15" r="72" spans="1:2">
      <c r="A72" s="50" t="s">
        <v>2828</v>
      </c>
      <c r="B72" s="53">
        <v>526923</v>
      </c>
    </row>
    <row ht="17.0" customHeight="1" x14ac:dyDescent="0.15" r="73" spans="1:2">
      <c r="A73" s="50" t="s">
        <v>2829</v>
      </c>
      <c r="B73" s="48">
        <v>526923</v>
      </c>
    </row>
    <row ht="17.0" customHeight="1" x14ac:dyDescent="0.15" r="74" spans="1:2">
      <c r="A74" s="111" t="s">
        <v>2830</v>
      </c>
      <c r="B74" s="112"/>
    </row>
    <row ht="17.0" customHeight="1" x14ac:dyDescent="0.15" r="75" spans="1:2">
      <c r="A75" s="50" t="s">
        <v>2831</v>
      </c>
      <c r="B75" s="48">
        <v>15</v>
      </c>
    </row>
    <row ht="17.0" customHeight="1" x14ac:dyDescent="0.15" r="76" spans="1:2">
      <c r="A76" s="50" t="s">
        <v>2832</v>
      </c>
      <c r="B76" s="48">
        <v>15</v>
      </c>
    </row>
    <row ht="17.0" customHeight="1" x14ac:dyDescent="0.15" r="77" spans="1:2">
      <c r="A77" s="50" t="s">
        <v>2833</v>
      </c>
      <c r="B77" s="45">
        <f>SUM(B78+B80)</f>
        <v>0</v>
      </c>
    </row>
    <row ht="17.0" customHeight="1" x14ac:dyDescent="0.15" r="78" spans="1:2">
      <c r="A78" s="50" t="s">
        <v>2834</v>
      </c>
      <c r="B78" s="48">
        <v>0</v>
      </c>
    </row>
    <row ht="17.25" customHeight="1" x14ac:dyDescent="0.15" r="79" spans="1:2">
      <c r="A79" s="50" t="s">
        <v>2835</v>
      </c>
      <c r="B79" s="48">
        <v>0</v>
      </c>
    </row>
    <row ht="17.25" customHeight="1" x14ac:dyDescent="0.15" r="80" spans="1:2">
      <c r="A80" s="50" t="s">
        <v>2836</v>
      </c>
      <c r="B80" s="48">
        <v>0</v>
      </c>
    </row>
    <row ht="17.25" customHeight="1" x14ac:dyDescent="0.15" r="81" spans="1:2">
      <c r="A81" s="50" t="s">
        <v>2837</v>
      </c>
      <c r="B81" s="48">
        <v>0</v>
      </c>
    </row>
    <row ht="17.25" customHeight="1" x14ac:dyDescent="0.15" r="82" spans="1:2">
      <c r="A82" s="50" t="s">
        <v>2838</v>
      </c>
      <c r="B82" s="45">
        <f>SUM(B83:B84)</f>
        <v>17</v>
      </c>
    </row>
    <row ht="17.25" customHeight="1" x14ac:dyDescent="0.15" r="83" spans="1:2">
      <c r="A83" s="50" t="s">
        <v>2839</v>
      </c>
      <c r="B83" s="53">
        <v>8</v>
      </c>
    </row>
    <row ht="17.0" customHeight="1" x14ac:dyDescent="0.15" r="84" spans="1:2">
      <c r="A84" s="50" t="s">
        <v>2840</v>
      </c>
      <c r="B84" s="53">
        <v>9</v>
      </c>
    </row>
    <row ht="17.0" customHeight="1" x14ac:dyDescent="0.15" r="85" spans="1:2">
      <c r="A85" s="111" t="s">
        <v>2841</v>
      </c>
      <c r="B85" s="112"/>
    </row>
    <row ht="17.0" customHeight="1" x14ac:dyDescent="0.15" r="86" spans="1:2">
      <c r="A86" s="50" t="s">
        <v>2842</v>
      </c>
      <c r="B86" s="45">
        <f>SUM(B87:B89)</f>
        <v>2019656</v>
      </c>
    </row>
    <row ht="17.0" customHeight="1" x14ac:dyDescent="0.15" r="87" spans="1:2">
      <c r="A87" s="50" t="s">
        <v>2843</v>
      </c>
      <c r="B87" s="53">
        <v>72340</v>
      </c>
    </row>
    <row ht="17.0" customHeight="1" x14ac:dyDescent="0.15" r="88" spans="1:2">
      <c r="A88" s="50" t="s">
        <v>2844</v>
      </c>
      <c r="B88" s="53">
        <v>1616595</v>
      </c>
    </row>
    <row ht="17.0" customHeight="1" x14ac:dyDescent="0.15" r="89" spans="1:2">
      <c r="A89" s="50" t="s">
        <v>2845</v>
      </c>
      <c r="B89" s="53">
        <v>330721</v>
      </c>
    </row>
    <row ht="17.0" customHeight="1" x14ac:dyDescent="0.15" r="90" spans="1:2">
      <c r="A90" s="50" t="s">
        <v>2846</v>
      </c>
      <c r="B90" s="53">
        <v>18</v>
      </c>
    </row>
    <row ht="17.25" customHeight="1" x14ac:dyDescent="0.15" r="91" spans="1:2">
      <c r="A91" s="50" t="s">
        <v>2847</v>
      </c>
      <c r="B91" s="53">
        <v>29806</v>
      </c>
    </row>
    <row ht="17.0" customHeight="1" x14ac:dyDescent="0.15" r="92" spans="1:2">
      <c r="A92" s="50" t="s">
        <v>2848</v>
      </c>
      <c r="B92" s="53">
        <v>8708</v>
      </c>
    </row>
    <row ht="17.0" customHeight="1" x14ac:dyDescent="0.15" r="93" spans="1:2">
      <c r="A93" s="111" t="s">
        <v>2849</v>
      </c>
      <c r="B93" s="112"/>
    </row>
    <row ht="17.0" customHeight="1" x14ac:dyDescent="0.15" r="94" spans="1:2">
      <c r="A94" s="44" t="s">
        <v>2850</v>
      </c>
      <c r="B94" s="117" t="s">
        <v>2851</v>
      </c>
    </row>
    <row ht="17.0" customHeight="1" x14ac:dyDescent="0.15" r="95" spans="1:2">
      <c r="A95" s="50" t="s">
        <v>2852</v>
      </c>
      <c r="B95" s="45">
        <f>SUM(B96:B103,B105:B112)</f>
        <v>86636</v>
      </c>
    </row>
    <row ht="17.0" customHeight="1" x14ac:dyDescent="0.15" r="96" spans="1:2">
      <c r="A96" s="50" t="s">
        <v>2853</v>
      </c>
      <c r="B96" s="48">
        <v>34498</v>
      </c>
    </row>
    <row ht="17.0" customHeight="1" x14ac:dyDescent="0.15" r="97" spans="1:2">
      <c r="A97" s="50" t="s">
        <v>2854</v>
      </c>
      <c r="B97" s="48">
        <v>478</v>
      </c>
    </row>
    <row ht="17.0" customHeight="1" x14ac:dyDescent="0.15" r="98" spans="1:2">
      <c r="A98" s="50" t="s">
        <v>2855</v>
      </c>
      <c r="B98" s="48">
        <v>0</v>
      </c>
    </row>
    <row ht="17.0" customHeight="1" x14ac:dyDescent="0.15" r="99" spans="1:2">
      <c r="A99" s="50" t="s">
        <v>2856</v>
      </c>
      <c r="B99" s="48">
        <v>0</v>
      </c>
    </row>
    <row ht="17.0" customHeight="1" x14ac:dyDescent="0.15" r="100" spans="1:2">
      <c r="A100" s="50" t="s">
        <v>2857</v>
      </c>
      <c r="B100" s="48">
        <v>0</v>
      </c>
    </row>
    <row ht="17.0" customHeight="1" x14ac:dyDescent="0.15" r="101" spans="1:2">
      <c r="A101" s="50" t="s">
        <v>2858</v>
      </c>
      <c r="B101" s="53">
        <v>0</v>
      </c>
    </row>
    <row ht="17.0" customHeight="1" x14ac:dyDescent="0.15" r="102" spans="1:2">
      <c r="A102" s="50" t="s">
        <v>2859</v>
      </c>
      <c r="B102" s="53">
        <v>14742</v>
      </c>
    </row>
    <row ht="17.0" customHeight="1" x14ac:dyDescent="0.15" r="103" spans="1:2">
      <c r="A103" s="50" t="s">
        <v>2860</v>
      </c>
      <c r="B103" s="53">
        <v>0</v>
      </c>
    </row>
    <row ht="17.0" customHeight="1" x14ac:dyDescent="0.15" r="104" spans="1:2">
      <c r="A104" s="50" t="s">
        <v>2861</v>
      </c>
      <c r="B104" s="53">
        <v>0</v>
      </c>
    </row>
    <row ht="17.0" customHeight="1" x14ac:dyDescent="0.15" r="105" spans="1:2">
      <c r="A105" s="50" t="s">
        <v>2862</v>
      </c>
      <c r="B105" s="53">
        <v>0</v>
      </c>
    </row>
    <row ht="17.0" customHeight="1" x14ac:dyDescent="0.15" r="106" spans="1:2">
      <c r="A106" s="50" t="s">
        <v>2863</v>
      </c>
      <c r="B106" s="53">
        <v>0</v>
      </c>
    </row>
    <row ht="17.0" customHeight="1" x14ac:dyDescent="0.15" r="107" spans="1:2">
      <c r="A107" s="50" t="s">
        <v>2864</v>
      </c>
      <c r="B107" s="53">
        <v>2246</v>
      </c>
    </row>
    <row ht="17.0" customHeight="1" x14ac:dyDescent="0.15" r="108" spans="1:2">
      <c r="A108" s="50" t="s">
        <v>2865</v>
      </c>
      <c r="B108" s="53">
        <v>0</v>
      </c>
    </row>
    <row ht="17.0" customHeight="1" x14ac:dyDescent="0.15" r="109" spans="1:2">
      <c r="A109" s="50" t="s">
        <v>2866</v>
      </c>
      <c r="B109" s="53">
        <v>0</v>
      </c>
    </row>
    <row ht="17.0" customHeight="1" x14ac:dyDescent="0.15" r="110" spans="1:2">
      <c r="A110" s="50" t="s">
        <v>2867</v>
      </c>
      <c r="B110" s="53">
        <v>0</v>
      </c>
    </row>
    <row ht="17.0" customHeight="1" x14ac:dyDescent="0.15" r="111" spans="1:2">
      <c r="A111" s="50" t="s">
        <v>2868</v>
      </c>
      <c r="B111" s="53">
        <v>0</v>
      </c>
    </row>
    <row ht="17.0" customHeight="1" x14ac:dyDescent="0.15" r="112" spans="1:2">
      <c r="A112" s="50" t="s">
        <v>2869</v>
      </c>
      <c r="B112" s="48">
        <v>34672</v>
      </c>
    </row>
    <row ht="17.0" customHeight="1" x14ac:dyDescent="0.15" r="113" spans="1:2">
      <c r="A113" s="50" t="s">
        <v>2870</v>
      </c>
      <c r="B113" s="45">
        <f>SUM(B114:B116,B119:B127)</f>
        <v>262976</v>
      </c>
    </row>
    <row ht="17.0" customHeight="1" x14ac:dyDescent="0.15" r="114" spans="1:2">
      <c r="A114" s="50" t="s">
        <v>2871</v>
      </c>
      <c r="B114" s="53">
        <v>0</v>
      </c>
    </row>
    <row ht="17.0" customHeight="1" x14ac:dyDescent="0.15" r="115" spans="1:2">
      <c r="A115" s="50" t="s">
        <v>2872</v>
      </c>
      <c r="B115" s="48">
        <v>0</v>
      </c>
    </row>
    <row ht="17.0" customHeight="1" x14ac:dyDescent="0.15" r="116" spans="1:2">
      <c r="A116" s="50" t="s">
        <v>2873</v>
      </c>
      <c r="B116" s="53">
        <v>-27802</v>
      </c>
    </row>
    <row ht="17.0" customHeight="1" x14ac:dyDescent="0.15" r="117" spans="1:2">
      <c r="A117" s="50" t="s">
        <v>2874</v>
      </c>
      <c r="B117" s="53">
        <v>0</v>
      </c>
    </row>
    <row ht="17.0" customHeight="1" x14ac:dyDescent="0.15" r="118" spans="1:2">
      <c r="A118" s="50" t="s">
        <v>2875</v>
      </c>
      <c r="B118" s="53">
        <v>0</v>
      </c>
    </row>
    <row ht="17.0" customHeight="1" x14ac:dyDescent="0.15" r="119" spans="1:2">
      <c r="A119" s="50" t="s">
        <v>2876</v>
      </c>
      <c r="B119" s="53">
        <v>10143</v>
      </c>
    </row>
    <row ht="17.0" customHeight="1" x14ac:dyDescent="0.15" r="120" spans="1:2">
      <c r="A120" s="50" t="s">
        <v>2877</v>
      </c>
      <c r="B120" s="53">
        <v>0</v>
      </c>
    </row>
    <row ht="17.0" customHeight="1" x14ac:dyDescent="0.15" r="121" spans="1:2">
      <c r="A121" s="50" t="s">
        <v>2878</v>
      </c>
      <c r="B121" s="53">
        <v>2970</v>
      </c>
    </row>
    <row ht="17.0" customHeight="1" x14ac:dyDescent="0.15" r="122" spans="1:2">
      <c r="A122" s="50" t="s">
        <v>2879</v>
      </c>
      <c r="B122" s="53">
        <v>5895</v>
      </c>
    </row>
    <row ht="17.0" customHeight="1" x14ac:dyDescent="0.15" r="123" spans="1:2">
      <c r="A123" s="50" t="s">
        <v>2880</v>
      </c>
      <c r="B123" s="53">
        <v>0</v>
      </c>
    </row>
    <row ht="17.0" customHeight="1" x14ac:dyDescent="0.15" r="124" spans="1:2">
      <c r="A124" s="50" t="s">
        <v>2881</v>
      </c>
      <c r="B124" s="53">
        <v>0</v>
      </c>
    </row>
    <row ht="17.0" customHeight="1" x14ac:dyDescent="0.15" r="125" spans="1:2">
      <c r="A125" s="50" t="s">
        <v>2882</v>
      </c>
      <c r="B125" s="53">
        <v>271770</v>
      </c>
    </row>
    <row ht="17.0" customHeight="1" x14ac:dyDescent="0.15" r="126" spans="1:2">
      <c r="A126" s="50" t="s">
        <v>2883</v>
      </c>
      <c r="B126" s="53">
        <v>0</v>
      </c>
    </row>
    <row ht="17.0" customHeight="1" x14ac:dyDescent="0.15" r="127" spans="1:2">
      <c r="A127" s="89" t="s">
        <v>2884</v>
      </c>
      <c r="B127" s="71">
        <v>0</v>
      </c>
    </row>
    <row ht="17.0" customHeight="1" x14ac:dyDescent="0.15" r="128" spans="1:2">
      <c r="A128" s="50" t="s">
        <v>2885</v>
      </c>
      <c r="B128" s="45">
        <f>SUM(B129:B132)</f>
        <v>-176340</v>
      </c>
    </row>
    <row ht="17.0" customHeight="1" x14ac:dyDescent="0.15" r="129" spans="1:2">
      <c r="A129" s="50" t="s">
        <v>2886</v>
      </c>
      <c r="B129" s="53">
        <v>-181709</v>
      </c>
    </row>
    <row ht="17.0" customHeight="1" x14ac:dyDescent="0.15" r="130" spans="1:2">
      <c r="A130" s="50" t="s">
        <v>2887</v>
      </c>
      <c r="B130" s="48">
        <v>5354</v>
      </c>
    </row>
    <row ht="17.0" customHeight="1" x14ac:dyDescent="0.15" r="131" spans="1:2">
      <c r="A131" s="50" t="s">
        <v>2888</v>
      </c>
      <c r="B131" s="48">
        <v>15</v>
      </c>
    </row>
    <row ht="17.0" customHeight="1" x14ac:dyDescent="0.15" r="132" spans="1:2">
      <c r="A132" s="50" t="s">
        <v>2889</v>
      </c>
      <c r="B132" s="53">
        <v>0</v>
      </c>
    </row>
  </sheetData>
  <mergeCells count="1">
    <mergeCell ref="A1:B1"/>
  </mergeCells>
  <phoneticPr fontId="0" type="noConversion"/>
  <printOptions gridLines="1"/>
  <pageMargins left="0.7499999887361302" right="0.7499999887361302" top="0.9999999849815069" bottom="0.9999999849815069" header="0.0" footer="0.0"/>
  <pageSetup paperSize="1"/>
  <headerFooter>
    <oddHeader>&amp;L&amp;C&amp;"宋体,常规"&amp;12&amp;A&amp;R</oddHeader>
    <oddFooter>&amp;L&amp;C&amp;"宋体,常规"&amp;12Page &amp;"宋体,常规"&amp;12&amp;P&amp;R</oddFooter>
  </headerFooter>
  <extLst>
    <ext uri="{2D9387EB-5337-4D45-933B-B4D357D02E09}">
      <gutter val="0.0" pos="0"/>
    </ext>
  </extLst>
</worksheet>
</file>

<file path=docProps/app.xml><?xml version="1.0" encoding="utf-8"?>
<Properties xmlns="http://schemas.openxmlformats.org/officeDocument/2006/extended-properties">
  <Template>Normal.eit</Template>
  <TotalTime>2649</TotalTime>
  <Application>Yozo_Office27021597764231189</Application>
</Properties>
</file>

<file path=docProps/core.xml><?xml version="1.0" encoding="utf-8"?>
<cp:coreProperties xmlns:cp="http://schemas.openxmlformats.org/package/2006/metadata/core-properties" xmlns:dc="http://purl.org/dc/elements/1.1/" xmlns:dcterms="http://purl.org/dc/terms/" xmlns:xsi="http://www.w3.org/2001/XMLSchema-instance">
  <cp:lastModifiedBy>great</cp:lastModifiedBy>
  <cp:revision>0</cp:revision>
  <dcterms:created xsi:type="dcterms:W3CDTF">2024-09-02T08:10:27Z</dcterms:created>
  <dcterms:modified xsi:type="dcterms:W3CDTF">2024-09-23T08:28:37Z</dcterms:modified>
</cp:coreProperties>
</file>